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4_0.bin" ContentType="application/vnd.openxmlformats-officedocument.oleObject"/>
  <Default Extension="docx" ContentType="application/vnd.openxmlformats-officedocument.wordprocessingml.document"/>
  <Override PartName="/xl/embeddings/oleObject_8_0.bin" ContentType="application/vnd.openxmlformats-officedocument.oleObject"/>
  <Override PartName="/xl/embeddings/oleObject_1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51" activeTab="1"/>
  </bookViews>
  <sheets>
    <sheet name="DOCHODY" sheetId="1" r:id="rId1"/>
    <sheet name="WYDATKI" sheetId="2" r:id="rId2"/>
    <sheet name="WYDATKI BIEŻĄCE" sheetId="3" r:id="rId3"/>
    <sheet name="ZADANIA ZLECONE" sheetId="4" state="hidden" r:id="rId4"/>
    <sheet name="WYDATKI MAJĄTKOWE" sheetId="5" state="hidden" r:id="rId5"/>
    <sheet name="ZADANIA INWESTYCYJNE" sheetId="6" state="hidden" r:id="rId6"/>
    <sheet name="DOTACJE PODMIOTOWE" sheetId="7" state="hidden" r:id="rId7"/>
    <sheet name="ZADANIA WIELOLETNIE" sheetId="8" state="hidden" r:id="rId8"/>
    <sheet name="DOTACJE CELOWE" sheetId="9" state="hidden" r:id="rId9"/>
    <sheet name="Przychody i koszty zakładów bud" sheetId="10" state="hidden" r:id="rId10"/>
    <sheet name="Wydatki na podstawie porozumień" sheetId="11" state="hidden" r:id="rId11"/>
    <sheet name="PRZYCHODY I ROZCHODY" sheetId="12" state="hidden" r:id="rId12"/>
    <sheet name="WYDATKI ZE ŚRODKÓW EUROPEJSKICH" sheetId="13" state="hidden" r:id="rId13"/>
  </sheets>
  <definedNames>
    <definedName name="_xlnm.Print_Area" localSheetId="0">'DOCHODY'!$A$1:$K$29</definedName>
    <definedName name="_xlnm.Print_Area" localSheetId="8">'DOTACJE CELOWE'!$A$1:$H$42</definedName>
    <definedName name="_xlnm.Print_Area" localSheetId="6">'DOTACJE PODMIOTOWE'!$A$1:$F$56</definedName>
    <definedName name="_xlnm.Print_Area" localSheetId="11">'PRZYCHODY I ROZCHODY'!$A$1:$F$49</definedName>
    <definedName name="_xlnm.Print_Area" localSheetId="1">'WYDATKI'!$A$1:$H$21</definedName>
    <definedName name="_xlnm.Print_Area" localSheetId="2">'WYDATKI BIEŻĄCE'!$A$1:$N$32</definedName>
    <definedName name="_xlnm.Print_Area" localSheetId="4">'WYDATKI MAJĄTKOWE'!$A$1:$K$109</definedName>
    <definedName name="_xlnm.Print_Area" localSheetId="5">'ZADANIA INWESTYCYJNE'!$A$1:$K$57</definedName>
  </definedNames>
  <calcPr fullCalcOnLoad="1"/>
</workbook>
</file>

<file path=xl/sharedStrings.xml><?xml version="1.0" encoding="utf-8"?>
<sst xmlns="http://schemas.openxmlformats.org/spreadsheetml/2006/main" count="714" uniqueCount="349">
  <si>
    <t>Dział</t>
  </si>
  <si>
    <t>Ogółem</t>
  </si>
  <si>
    <t>bieżące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</si>
  <si>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</si>
  <si>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</si>
  <si>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</si>
  <si>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</si>
  <si>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</si>
  <si>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</si>
  <si>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</si>
  <si>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</si>
  <si>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</si>
  <si>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</si>
  <si>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</si>
  <si>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</si>
  <si>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</si>
  <si>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</si>
  <si>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ogółem</t>
  </si>
  <si>
    <t xml:space="preserve">                                  </t>
  </si>
  <si>
    <t>z tego :</t>
  </si>
  <si>
    <t>Przed zmianą</t>
  </si>
  <si>
    <t>Zmiana</t>
  </si>
  <si>
    <t xml:space="preserve"> Po zmianie</t>
  </si>
  <si>
    <t>Po    zmianie</t>
  </si>
  <si>
    <t>zmieniającej Uchwałę Budżetową Gminy na rok 2010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</si>
  <si>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</si>
  <si>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700</t>
  </si>
  <si>
    <t>70005</t>
  </si>
  <si>
    <t>WYDATKI MAJĄTKOWE</t>
  </si>
  <si>
    <t>Inwestycje i zakupy inwestycyjne</t>
  </si>
  <si>
    <t>w tym na:</t>
  </si>
  <si>
    <t>Zakup i objęcie akcji i udziałów</t>
  </si>
  <si>
    <t>Dotacje</t>
  </si>
  <si>
    <t xml:space="preserve">Przed zmianą </t>
  </si>
  <si>
    <t xml:space="preserve"> Po    zmianie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</si>
  <si>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</si>
  <si>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</si>
  <si>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</si>
  <si>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</si>
  <si>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</si>
  <si>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</si>
  <si>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</si>
  <si>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</si>
  <si>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</si>
  <si>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</si>
  <si>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</si>
  <si>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1.</t>
  </si>
  <si>
    <t>010</t>
  </si>
  <si>
    <t>01010</t>
  </si>
  <si>
    <t>A.      
B.
C.
…</t>
  </si>
  <si>
    <t>Urząd Gminy 
w Belsku Dużym</t>
  </si>
  <si>
    <t>2.</t>
  </si>
  <si>
    <t>3.</t>
  </si>
  <si>
    <t>750</t>
  </si>
  <si>
    <t>4.</t>
  </si>
  <si>
    <t>801</t>
  </si>
  <si>
    <t>5.</t>
  </si>
  <si>
    <t>6.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</si>
  <si>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</si>
  <si>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</si>
  <si>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</si>
  <si>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</si>
  <si>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</si>
  <si>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7.</t>
  </si>
  <si>
    <t>Infrastruktura wodociągowa i sanitacyjna wsi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</si>
  <si>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</si>
  <si>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</si>
  <si>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</si>
  <si>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</si>
  <si>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</si>
  <si>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 i inne art. 5 ust. 1 
pkt 2  i 3
 uofp</t>
  </si>
  <si>
    <t>2010 r.</t>
  </si>
  <si>
    <t>Wydatki razem (9+13)</t>
  </si>
  <si>
    <t>z tego: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</si>
  <si>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</si>
  <si>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</si>
  <si>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</si>
  <si>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</si>
  <si>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</si>
  <si>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</si>
  <si>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</si>
  <si>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</si>
  <si>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</si>
  <si>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</si>
  <si>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</si>
  <si>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</si>
  <si>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</si>
  <si>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</si>
  <si>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</si>
  <si>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</si>
  <si>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</si>
  <si>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</si>
  <si>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z tego: 2010 r.</t>
  </si>
  <si>
    <t>§ 6050</t>
  </si>
  <si>
    <t>2011 r.</t>
  </si>
  <si>
    <t>2012 r.</t>
  </si>
  <si>
    <t>2013 r</t>
  </si>
  <si>
    <t>1.2</t>
  </si>
  <si>
    <t>2013 r.</t>
  </si>
  <si>
    <t>1.3</t>
  </si>
  <si>
    <t>...............</t>
  </si>
  <si>
    <t>Wydatki bieżące razem:</t>
  </si>
  <si>
    <t>2.1</t>
  </si>
  <si>
    <t>Program Operacyjny Kapitał Ludzki
9. Rozwój wykształcenia i kompetencji w regionach
9.1. Wyrównywanie szans edukacyjnych i zapewnienie wysokiej jakości usług edukacyjnych świadczonych w systenie oświaty
Krok do przodu</t>
  </si>
  <si>
    <t>801, 80195</t>
  </si>
  <si>
    <t>2.2</t>
  </si>
  <si>
    <t>Program Operacyjny Kapitał Ludzki
9. Rozwój wykształcenia i kompetencji w regionach
9.1. Wyrównywanie szans edukacyjnych i zapewnienie wysokiej jakości usług edukacyjnych świadczonych w systenie oświaty
Moja szkoła moją szansą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</si>
  <si>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</si>
  <si>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</si>
  <si>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</si>
  <si>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DOCHODY</t>
  </si>
  <si>
    <t>dotacje</t>
  </si>
  <si>
    <t>środki europejskie i inne środki pochodzące ze źródeł zagranicznych, niepodlegające zwrotowi</t>
  </si>
  <si>
    <t>Po zmianie</t>
  </si>
  <si>
    <t>OŚWIATA I WYCHOWANIE</t>
  </si>
  <si>
    <t>Dochody ogółem</t>
  </si>
  <si>
    <t>80101</t>
  </si>
  <si>
    <t>Szkoły podstawowe</t>
  </si>
  <si>
    <t>80110</t>
  </si>
  <si>
    <t>Gimnazja</t>
  </si>
  <si>
    <t>Treść</t>
  </si>
  <si>
    <t>Klasyfikacja
§</t>
  </si>
  <si>
    <t>Zmiany   +/-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</si>
  <si>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</si>
  <si>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</si>
  <si>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</si>
  <si>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</si>
  <si>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</si>
  <si>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</si>
  <si>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</si>
  <si>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</si>
  <si>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</si>
  <si>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</si>
  <si>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</si>
  <si>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</si>
  <si>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</si>
  <si>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</si>
  <si>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</si>
  <si>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</si>
  <si>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</si>
  <si>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</si>
  <si>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</si>
  <si>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</si>
  <si>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</si>
  <si>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</si>
  <si>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</si>
  <si>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</si>
  <si>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</si>
  <si>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</si>
  <si>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</si>
  <si>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</si>
  <si>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</si>
  <si>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</si>
  <si>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</si>
  <si>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</si>
  <si>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Limity wydatków na wieloletnie programy inwestycyjne w latach 2010 - 2012</t>
  </si>
  <si>
    <t xml:space="preserve">Nazwa zadania inwestycyjnego
</t>
  </si>
  <si>
    <t>Okres realizacji (w latach)</t>
  </si>
  <si>
    <t>Nakłady poniesione</t>
  </si>
  <si>
    <t>rok budżetowy 2010</t>
  </si>
  <si>
    <t>kredyty, pożyczki, papiery wartościowe</t>
  </si>
  <si>
    <t>środki pochodzące
 z innych  źródeł*</t>
  </si>
  <si>
    <t>Budowa wodociągu
Lewiczyn - etapem końcowym całkowitego zwodociągowania gminy</t>
  </si>
  <si>
    <t>2009-2011</t>
  </si>
  <si>
    <t>A.      
B.
C.  659 148
…</t>
  </si>
  <si>
    <t xml:space="preserve">    - wpłaty mieszkańców na budowę przyłączy wodociągowych </t>
  </si>
  <si>
    <t xml:space="preserve">    - ………………………...</t>
  </si>
  <si>
    <t xml:space="preserve">Urząd Gminy w Belsku Dużym
</t>
  </si>
  <si>
    <t>01095</t>
  </si>
  <si>
    <t>Pozostała działalność</t>
  </si>
  <si>
    <t>600</t>
  </si>
  <si>
    <t>60014</t>
  </si>
  <si>
    <t>60016</t>
  </si>
  <si>
    <t>Drogi publiczne gminne</t>
  </si>
  <si>
    <t>GOSPODARKA MIESZKANIOWA</t>
  </si>
  <si>
    <t>Gospodarka gruntami i nieruchomościami</t>
  </si>
  <si>
    <t>ADMINISTRACJA PUBLICZNA</t>
  </si>
  <si>
    <t>754</t>
  </si>
  <si>
    <t>BEZPIECZEŃSTWO PUBLICZNE I OCHRONA PRZECIWPOŻAROWA</t>
  </si>
  <si>
    <t>900</t>
  </si>
  <si>
    <t>GOSPODARKA KOMUNALNA I OCHRONA ŚRODOWISKA</t>
  </si>
  <si>
    <t>90015</t>
  </si>
  <si>
    <t>Oświetlenie ulic, placów i dróg</t>
  </si>
  <si>
    <t>90095</t>
  </si>
  <si>
    <t>Nazwa instytucji</t>
  </si>
  <si>
    <t>Kwota dotacji</t>
  </si>
  <si>
    <t>Urząd Marszałkowski 
Województwa Mazowieckiego</t>
  </si>
  <si>
    <t>Starostwo Powiatowe w Grójcu</t>
  </si>
  <si>
    <t>2.3</t>
  </si>
  <si>
    <t>Program Operacyjny Kapitał Ludzki
9. Rozwój wykształcenia i kompetencji w regionach
9.5. Oddolne inicjatywy edukacyjne na obszarach wiejskich
Sportowo to zdrowo</t>
  </si>
  <si>
    <t>Program Operacyjny Kapitał Ludzki
9. Rozwój wykształcenia i kompetencji w regionach
9.5. Oddolne inicjatywy edukacyjne na obszarach wiejskich
Uwierzyć w siebie</t>
  </si>
  <si>
    <t>01041</t>
  </si>
  <si>
    <t>B. Środki i dotacje otrzymane od innych jst oraz innych jednostek zaliczanych do sektora finansów publicznych - dotacja z Urzędu Marszałkowskiego</t>
  </si>
  <si>
    <t>A.      
B.
C.  
…</t>
  </si>
  <si>
    <t>Wydatki* na programy i projekty finansowane z udziałem środków europejskich i innych środków pochodzących ze źródeł 
zagranicznych niepodlegających zwrotowi</t>
  </si>
  <si>
    <t>Program Rozwoju Obszarów Wiejskich
3. Jakość życia na obszarach wiejskich i różnicowanie gospodarki wiejskiej
3.2.1. Podstawowe usługi dla gospodarki i ludności wiejskiej
Budowa wodociągu Lewiczyn - etapem końcowym całkowitego zwodociągowania gminy Belsk Duży</t>
  </si>
  <si>
    <t>010, 01010</t>
  </si>
  <si>
    <t>1 557 158
(w tym II transza pożyczki 704 292)</t>
  </si>
  <si>
    <t>Plan przychodów i kosztów zakładów budżetowych</t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</si>
  <si>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</si>
  <si>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</si>
  <si>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</si>
  <si>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</si>
  <si>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</si>
  <si>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</si>
  <si>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dotacje
(rodzaj, zakres)</t>
  </si>
  <si>
    <t>wpłata do budżetu</t>
  </si>
  <si>
    <t>Zakład Gospodarki Komunalnej w Belsku Dużym 900, 90017</t>
  </si>
  <si>
    <t>75412</t>
  </si>
  <si>
    <t>Ochotnicze straże pożarne</t>
  </si>
  <si>
    <t>Niepubliczne Przedszkole "Koszałek-Opałek" w Rożcach</t>
  </si>
  <si>
    <t>Samodzielny Publiczny Zakład Opieki Zdrowotnej "BELMED" w Belsku Dużym</t>
  </si>
  <si>
    <t>921</t>
  </si>
  <si>
    <t>92116</t>
  </si>
  <si>
    <t>Gminna Biblioteka Publiczna 
w Belsku Dużym</t>
  </si>
  <si>
    <t>Budowa kanalizacji w Belsku Dużym ul. Nocznickiego i w Belsku Małym</t>
  </si>
  <si>
    <t>2010-2011</t>
  </si>
  <si>
    <t>1 211 161
(w tym pożyczka z WFOŚiGW 
1 012 753)</t>
  </si>
  <si>
    <t>Załącznik nr 4 do uchwały nr XLIV/313/10 Rady Gminy Belsk Duży z dnia 10 listopada 2010 r.</t>
  </si>
  <si>
    <t>Załącznik nr 6 do uchwały nr XLIV/313/10 Rady Gminy Belsk Duży z dnia 10 listopada 2010 r.</t>
  </si>
  <si>
    <t>TRANSPORT I ŁĄCZNOŚĆ</t>
  </si>
  <si>
    <t>Program rozwoju Obszarów Wiejskich 2007-2013</t>
  </si>
  <si>
    <t xml:space="preserve"> </t>
  </si>
  <si>
    <t>Nazwa zadania</t>
  </si>
  <si>
    <t>92109</t>
  </si>
  <si>
    <t>§ 950</t>
  </si>
  <si>
    <t>KULTURA I OCHRONA DZIEDZICTWA NARODOWEGO</t>
  </si>
  <si>
    <t>75410</t>
  </si>
  <si>
    <t>z Funduszu Ochrony Gruntów Rolnych, z Wojewódzkiego Funduszu Ochrony Środowiska i Gospodarki Wodnej</t>
  </si>
  <si>
    <t xml:space="preserve">     - wpłaty mieszkańców, wpłaty Ochotniczej Straży Pożarnej</t>
  </si>
  <si>
    <t>92195</t>
  </si>
  <si>
    <t>Wniesienie wkładów do spółek prawa handlowego</t>
  </si>
  <si>
    <t>Ochrona zabytków i opieka nad zabytkami</t>
  </si>
  <si>
    <t>90002</t>
  </si>
  <si>
    <t>Gospodarka odpadami</t>
  </si>
  <si>
    <t>Drogi publiczne powiatowe</t>
  </si>
  <si>
    <t>80195</t>
  </si>
  <si>
    <t>Domy i ośrodki kultury, świetlice i kluby</t>
  </si>
  <si>
    <t>Pożyczki na finansowanie zadań realizowanych z udziałem środków pochodzących z budżetu UE</t>
  </si>
  <si>
    <t>926</t>
  </si>
  <si>
    <t>KULTURA FIZYCZNA</t>
  </si>
  <si>
    <t>92601</t>
  </si>
  <si>
    <t>Obiekty sportowe</t>
  </si>
  <si>
    <t>92695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</si>
  <si>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</si>
  <si>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</si>
  <si>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</si>
  <si>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90017</t>
  </si>
  <si>
    <t>Zakład Gospodarki Komunalnej</t>
  </si>
  <si>
    <t>Urząd Gminy w Grójcu</t>
  </si>
  <si>
    <t xml:space="preserve">programy finansowane z udziałem środków europejskich i innych środków pochodzących ze źródeł zagranicznych niepodlegających zwrotowi </t>
  </si>
  <si>
    <t>80148</t>
  </si>
  <si>
    <t>Stołówki szkolne i przedszkolne</t>
  </si>
  <si>
    <t>Urząd Miasta w Radomiu</t>
  </si>
  <si>
    <t>zmieniającej Uchwałę Budżetową Gminy na rok 2017</t>
  </si>
  <si>
    <t>851</t>
  </si>
  <si>
    <t>Podmioty zaliczane do sektora finansów publicznych</t>
  </si>
  <si>
    <t>wydatki bieżące</t>
  </si>
  <si>
    <t>wydatki majątkowe</t>
  </si>
  <si>
    <t>Nazwa zadania - Podmioty niezaliczane do sektora finansów publicznych</t>
  </si>
  <si>
    <t>Załącznik nr 7 do uchwały nr XXXIII/190/2017 Rady Gminy Belsk Duży z dnia 25 października 2017 roku</t>
  </si>
  <si>
    <t>Samodzielny Publiczny Zakład Opieki Zdrowotnej "BELMED" 
w Belsku Dużym</t>
  </si>
  <si>
    <t>Upowszechnianie kultury fizycznej w dziedzinach: piłka nożna, ręczna, koszykowa i siatkówka oraz unihokej na terenie gminy Belsk Duży</t>
  </si>
  <si>
    <t xml:space="preserve"> Oświetlenie ulic, placów i dróg</t>
  </si>
  <si>
    <t>ROLNICTWO I ŁOWIECTWO</t>
  </si>
  <si>
    <t>75022</t>
  </si>
  <si>
    <t>Rady gmin</t>
  </si>
  <si>
    <t>zmieniającej Uchwałę Budżetową Gminy na rok 2020</t>
  </si>
  <si>
    <t>Przychody i rozchody budżetu w 2020 r.</t>
  </si>
  <si>
    <t>Kwota 2020 r.</t>
  </si>
  <si>
    <t>Kwota po zmianach 2020 r.</t>
  </si>
  <si>
    <t>Dochody i wydatki związane z realizacją zadań z zakresu administracji rządowej i innych zleconych odrębnymi ustawami</t>
  </si>
  <si>
    <t>Dotacje
ogółem</t>
  </si>
  <si>
    <t xml:space="preserve">Wydatki
ogółem
</t>
  </si>
  <si>
    <t xml:space="preserve">Przed zmianą
</t>
  </si>
  <si>
    <t xml:space="preserve">Po zmianie
</t>
  </si>
  <si>
    <t>Wydatki na zadania inwestycyjne na 2020 rok nieobjęte wykazem przedsięwzięć do wieloletniej prognozy finansowej</t>
  </si>
  <si>
    <t>rok 2020</t>
  </si>
  <si>
    <t>Przebudowa drogi gminnej 160123w do drogi wojewódzkiej 728 do wsi Wola Łęczeszycka</t>
  </si>
  <si>
    <t>Przebudowa drogi gminnej nr 160105w w miejscowości Lewiczyn-Zaborówek</t>
  </si>
  <si>
    <t>Budowa wiaty śmietnikowej przy budynku komunalnym Domu Nauczyciela w Łęczeszycach</t>
  </si>
  <si>
    <t>Przebudowa przyłącza energetycznego przy PSP w Lewiczynie</t>
  </si>
  <si>
    <t>Budowa altany rekreacyjnej przy strażnicy OSP Wólka Łęczeszycka</t>
  </si>
  <si>
    <t>A. 
B. 10000
C.
…</t>
  </si>
  <si>
    <t>Budowa altany rekreacyjnej przy boisku sołeckim w Borutach</t>
  </si>
  <si>
    <t>Budowa placu zabaw przy strażnicy OSP Wola Łęczeszycka</t>
  </si>
  <si>
    <t>A.      
B. 10000
C.
…</t>
  </si>
  <si>
    <t>Budowa siłowni plenerowej przy stawie wiejskim w Anielinie</t>
  </si>
  <si>
    <t>Zakup monitorów interaktywnych 75 cali wraz z oprogramowaniem i szkoleniem kadry nauczycielskiej dla PSP w Łęczeszycach</t>
  </si>
  <si>
    <t>Dotacje celowe dla podmiotów zaliczanych i niezaliczanych
do sektora finansów publicznych w 2020 r.</t>
  </si>
  <si>
    <t>Komendy Wojewódzkie Państwowej Straży Pożarnej</t>
  </si>
  <si>
    <t>85195</t>
  </si>
  <si>
    <t>Samodzielny Publiczny Zakład Opieki Zdrowotnej BELMED w Belsku Dużym</t>
  </si>
  <si>
    <t>Zapewnienie gotowości bojowej jednostek ochrony przeciwpożarowej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</si>
  <si>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</si>
  <si>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§ 905</t>
  </si>
  <si>
    <t>9.</t>
  </si>
  <si>
    <t>Dochody i wydatki związane z realizacją zadań wykonywanych na podstawie porozumień między jednostkami samorządu terytorialnego na 2020 rok</t>
  </si>
  <si>
    <t>A.      
B. 175000
C.
…</t>
  </si>
  <si>
    <t>Zakup średniego samochodu ratowniczo-gaśniczego dla OSP</t>
  </si>
  <si>
    <t>Zakup wyposażenia świetlicy wiejskiej w Woli Starowiejskiej</t>
  </si>
  <si>
    <t>Rewitalizacja stawu i rowu melioracyjnego na terenie zabytkowego parku podworskiego w miejscowości Oczesały</t>
  </si>
  <si>
    <t>Budowa oświetlenia ulicznego w Belsku Dużym na ul. Parkowej, ul. Modrzewiowej, ul. Lubomirskiego - projekt wraz z uzgodnieniami</t>
  </si>
  <si>
    <t>Inwentaryzacja źródeł ciepła</t>
  </si>
  <si>
    <t>Załącznik nr 7 do uchwały nr XXI/144/2020 Rady Gminy Belsk Duży z dnia 29 lipca 2020 roku</t>
  </si>
  <si>
    <t>853</t>
  </si>
  <si>
    <t>85395</t>
  </si>
  <si>
    <t>75075</t>
  </si>
  <si>
    <t>Dotacje podmiotowe w 2020 r.</t>
  </si>
  <si>
    <t>Infrastruktura wodociagowa i sanitacyjna wsi</t>
  </si>
  <si>
    <t>92120</t>
  </si>
  <si>
    <t>Załącznik nr 4 do Uchwały nr XXIII/157/2020 Rady Gminy Belsk Duży z dnia 25 września 2020 roku</t>
  </si>
  <si>
    <t>Załącznik nr 5 do Uchwały nr XXIII/157/2020 Rady Gminy Belsk Duży z dnia 25 września 2020 roku</t>
  </si>
  <si>
    <t>Załącznik nr 6 do Uchwały nr XXIII/157/2020 Rady Gminy Belsk Duży z dnia 25 września 2020 roku</t>
  </si>
  <si>
    <t>Załącznik nr 7 do Uchwały nr XXIII/157/2020 Rady Gminy Belsk Duży z dnia 25 września 2020 roku</t>
  </si>
  <si>
    <t>Załącznik nr 8 do Uchwały nr XXIII/157/2020 Rady Gminy Belsk Duży z dnia 25 września 2020 roku</t>
  </si>
  <si>
    <t>Przebudowa Publicznej Szkoły Podstawowej w Belsku Dużym</t>
  </si>
  <si>
    <t>Rewaloryzacja dla obiektu Park Zabytkowy w Oczesałach-etap I</t>
  </si>
  <si>
    <t>855</t>
  </si>
  <si>
    <t>RODZINA</t>
  </si>
  <si>
    <t>zmieniającego Uchwałę Budżetową Gminy na rok 2021</t>
  </si>
  <si>
    <t>Planowane wydatki na 2021 r.</t>
  </si>
  <si>
    <t>85219</t>
  </si>
  <si>
    <t>Ośrodki pomocy społecznej</t>
  </si>
  <si>
    <t>Załącznik nr 4 do Zarządzenia nr 114/2021 Wójta Gminy Belsk Duży z dnia 16 listopada 2021 roku</t>
  </si>
  <si>
    <t>75011</t>
  </si>
  <si>
    <t>Karta Dużej Rodziny</t>
  </si>
  <si>
    <t>Urzędy wojewódzkie</t>
  </si>
  <si>
    <t>85501</t>
  </si>
  <si>
    <t>85502</t>
  </si>
  <si>
    <t>Świadczenie wychowawcze</t>
  </si>
  <si>
    <t>Świadczenia rodzinne, świadczenie z funduszu alimentacyjnego oraz składki na ubezpieczenia emerytalne i rentowe z ubezpieczenia społecznego</t>
  </si>
  <si>
    <t>Załącznik nr 1 do Zarządzenia nr 119/2021 Wójta Gminy Belsk Duży z dnia 25 listopada 2021 roku</t>
  </si>
  <si>
    <t>Załącznik nr 2 do Zarządzenia nr 119/2021 Wójta Gminy Belsk Duży z dnia 25 listopada 2021 roku</t>
  </si>
  <si>
    <t>Załącznik nr 3 do Zarządzenia nr 119/2021 Wójta Gminy Belsk Duży z dnia 25 listopada 2021 roku</t>
  </si>
  <si>
    <t>852</t>
  </si>
  <si>
    <t xml:space="preserve">Dotacja celowa otrzymana z budżetu państwa na realizację własnych zadań bieżących gmin (związkom gmin, związkom powiatowo-gminnych) </t>
  </si>
  <si>
    <t>POMOC SPOŁECZNA</t>
  </si>
  <si>
    <t>85213</t>
  </si>
  <si>
    <t>85214</t>
  </si>
  <si>
    <t>85216</t>
  </si>
  <si>
    <t>85230</t>
  </si>
  <si>
    <t>Składki na ubezpieczenie zdrowotne opłacane za osoby pobierające niektóre świadczenia z pomocy społecznej oraz za osoby uczestniczące w zajęciach w centrum integracji społecznej</t>
  </si>
  <si>
    <t>Zasiłki okresowe, celowe i pomoc w naturze oraz składki na ubezpieczenia emerytalne i rentowe</t>
  </si>
  <si>
    <t>Zasiłki stałe</t>
  </si>
  <si>
    <t>Pomoc w zakresie dożywiania</t>
  </si>
  <si>
    <t>Oświata i wychowanie</t>
  </si>
  <si>
    <t>80103</t>
  </si>
  <si>
    <t>Oddziały przedszkolne w szkołach podstawowych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</si>
</sst>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#,##0.0"/>
    <numFmt numFmtId="170" formatCode="#,##0.000"/>
    <numFmt numFmtId="171" formatCode="#,##0.0000"/>
    <numFmt numFmtId="172" formatCode="0.000"/>
    <numFmt numFmtId="173" formatCode="0.0000"/>
  </numFmts>
  <fonts count="4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6"/>
      <name val="Arial CE"/>
      <family val="0"/>
    </font>
    <font>
      <sz val="12"/>
      <name val="Times New Roman"/>
      <family val="1"/>
    </font>
    <font>
      <sz val="8"/>
      <name val="Arial"/>
      <family val="2"/>
    </font>
    <font>
      <sz val="10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sz val="11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8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b/>
      <sz val="7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 CE"/>
      <family val="2"/>
    </font>
    <font>
      <sz val="9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2" fillId="20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17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 applyFill="1" applyAlignment="1">
      <alignment horizontal="right"/>
      <protection/>
    </xf>
    <xf numFmtId="0" fontId="18" fillId="0" borderId="0" xfId="0" applyFont="1" applyAlignment="1">
      <alignment horizontal="center"/>
    </xf>
    <xf numFmtId="0" fontId="20" fillId="20" borderId="10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49" fontId="19" fillId="0" borderId="10" xfId="52" applyNumberFormat="1" applyFont="1" applyBorder="1" applyAlignment="1">
      <alignment horizontal="center" vertical="center"/>
      <protection/>
    </xf>
    <xf numFmtId="49" fontId="19" fillId="0" borderId="15" xfId="52" applyNumberFormat="1" applyFont="1" applyBorder="1" applyAlignment="1">
      <alignment horizontal="center" vertical="center"/>
      <protection/>
    </xf>
    <xf numFmtId="0" fontId="19" fillId="0" borderId="15" xfId="52" applyFont="1" applyBorder="1" applyAlignment="1">
      <alignment vertical="center" wrapText="1"/>
      <protection/>
    </xf>
    <xf numFmtId="49" fontId="0" fillId="0" borderId="10" xfId="52" applyNumberFormat="1" applyFont="1" applyBorder="1" applyAlignment="1">
      <alignment horizontal="center" vertical="center"/>
      <protection/>
    </xf>
    <xf numFmtId="49" fontId="0" fillId="0" borderId="15" xfId="52" applyNumberFormat="1" applyFont="1" applyBorder="1" applyAlignment="1">
      <alignment horizontal="center" vertical="center"/>
      <protection/>
    </xf>
    <xf numFmtId="0" fontId="0" fillId="0" borderId="15" xfId="52" applyFont="1" applyBorder="1" applyAlignment="1">
      <alignment vertical="center" wrapText="1"/>
      <protection/>
    </xf>
    <xf numFmtId="0" fontId="0" fillId="0" borderId="0" xfId="0" applyFont="1" applyAlignment="1">
      <alignment/>
    </xf>
    <xf numFmtId="49" fontId="0" fillId="0" borderId="14" xfId="52" applyNumberFormat="1" applyBorder="1" applyAlignment="1">
      <alignment horizontal="center" vertical="center"/>
      <protection/>
    </xf>
    <xf numFmtId="49" fontId="0" fillId="0" borderId="16" xfId="52" applyNumberFormat="1" applyFont="1" applyBorder="1" applyAlignment="1">
      <alignment horizontal="center" vertical="center"/>
      <protection/>
    </xf>
    <xf numFmtId="0" fontId="0" fillId="0" borderId="16" xfId="52" applyFont="1" applyBorder="1" applyAlignment="1">
      <alignment vertical="center" wrapText="1"/>
      <protection/>
    </xf>
    <xf numFmtId="0" fontId="23" fillId="0" borderId="0" xfId="0" applyFont="1" applyAlignment="1">
      <alignment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53" applyNumberFormat="1" applyFont="1" applyBorder="1" applyAlignment="1">
      <alignment vertical="center" wrapText="1"/>
      <protection/>
    </xf>
    <xf numFmtId="0" fontId="25" fillId="0" borderId="0" xfId="53" applyFont="1" applyAlignment="1">
      <alignment vertical="center"/>
      <protection/>
    </xf>
    <xf numFmtId="0" fontId="18" fillId="0" borderId="0" xfId="53" applyFont="1" applyAlignment="1">
      <alignment vertical="center"/>
      <protection/>
    </xf>
    <xf numFmtId="0" fontId="0" fillId="0" borderId="0" xfId="53">
      <alignment/>
      <protection/>
    </xf>
    <xf numFmtId="0" fontId="0" fillId="0" borderId="0" xfId="53" applyFont="1" applyFill="1" applyAlignment="1">
      <alignment horizontal="right"/>
      <protection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5" fillId="0" borderId="0" xfId="52" applyFont="1" applyBorder="1" applyAlignment="1">
      <alignment vertical="center"/>
      <protection/>
    </xf>
    <xf numFmtId="3" fontId="0" fillId="0" borderId="0" xfId="54" applyNumberFormat="1" applyFont="1" applyBorder="1" applyAlignment="1">
      <alignment horizontal="right" vertical="center" wrapText="1"/>
      <protection/>
    </xf>
    <xf numFmtId="0" fontId="0" fillId="0" borderId="0" xfId="54" applyAlignment="1">
      <alignment vertical="center"/>
      <protection/>
    </xf>
    <xf numFmtId="0" fontId="25" fillId="0" borderId="0" xfId="54" applyFont="1" applyAlignment="1">
      <alignment horizontal="right" vertical="center"/>
      <protection/>
    </xf>
    <xf numFmtId="0" fontId="26" fillId="0" borderId="0" xfId="54" applyFont="1" applyAlignment="1">
      <alignment horizontal="center" vertical="center"/>
      <protection/>
    </xf>
    <xf numFmtId="0" fontId="0" fillId="0" borderId="0" xfId="54" applyAlignment="1">
      <alignment horizontal="right" vertical="center"/>
      <protection/>
    </xf>
    <xf numFmtId="0" fontId="30" fillId="20" borderId="16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4" fillId="20" borderId="12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3" fontId="19" fillId="0" borderId="14" xfId="54" applyNumberFormat="1" applyFont="1" applyBorder="1" applyAlignment="1">
      <alignment vertical="center" wrapText="1"/>
      <protection/>
    </xf>
    <xf numFmtId="3" fontId="0" fillId="0" borderId="14" xfId="54" applyNumberFormat="1" applyFont="1" applyBorder="1" applyAlignment="1">
      <alignment vertical="center" wrapText="1"/>
      <protection/>
    </xf>
    <xf numFmtId="3" fontId="0" fillId="0" borderId="0" xfId="0" applyNumberFormat="1" applyAlignment="1">
      <alignment vertical="center"/>
    </xf>
    <xf numFmtId="0" fontId="18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4" fillId="0" borderId="0" xfId="55" applyFont="1">
      <alignment/>
      <protection/>
    </xf>
    <xf numFmtId="49" fontId="24" fillId="0" borderId="0" xfId="55" applyNumberFormat="1" applyFont="1">
      <alignment/>
      <protection/>
    </xf>
    <xf numFmtId="3" fontId="24" fillId="0" borderId="0" xfId="55" applyNumberFormat="1" applyFont="1">
      <alignment/>
      <protection/>
    </xf>
    <xf numFmtId="0" fontId="29" fillId="0" borderId="14" xfId="55" applyFont="1" applyBorder="1" applyAlignment="1">
      <alignment horizontal="center" vertical="center"/>
      <protection/>
    </xf>
    <xf numFmtId="49" fontId="29" fillId="0" borderId="14" xfId="55" applyNumberFormat="1" applyFont="1" applyBorder="1" applyAlignment="1">
      <alignment horizontal="center" vertical="center"/>
      <protection/>
    </xf>
    <xf numFmtId="3" fontId="29" fillId="0" borderId="14" xfId="55" applyNumberFormat="1" applyFont="1" applyBorder="1" applyAlignment="1">
      <alignment horizontal="center" vertical="center"/>
      <protection/>
    </xf>
    <xf numFmtId="0" fontId="28" fillId="0" borderId="17" xfId="55" applyFont="1" applyBorder="1" applyAlignment="1">
      <alignment horizontal="center"/>
      <protection/>
    </xf>
    <xf numFmtId="0" fontId="28" fillId="0" borderId="17" xfId="55" applyFont="1" applyBorder="1">
      <alignment/>
      <protection/>
    </xf>
    <xf numFmtId="3" fontId="30" fillId="0" borderId="17" xfId="55" applyNumberFormat="1" applyFont="1" applyBorder="1">
      <alignment/>
      <protection/>
    </xf>
    <xf numFmtId="0" fontId="33" fillId="0" borderId="18" xfId="55" applyFont="1" applyBorder="1">
      <alignment/>
      <protection/>
    </xf>
    <xf numFmtId="0" fontId="24" fillId="0" borderId="18" xfId="55" applyFont="1" applyBorder="1">
      <alignment/>
      <protection/>
    </xf>
    <xf numFmtId="49" fontId="24" fillId="0" borderId="18" xfId="55" applyNumberFormat="1" applyFont="1" applyBorder="1">
      <alignment/>
      <protection/>
    </xf>
    <xf numFmtId="3" fontId="24" fillId="0" borderId="18" xfId="55" applyNumberFormat="1" applyFont="1" applyBorder="1">
      <alignment/>
      <protection/>
    </xf>
    <xf numFmtId="0" fontId="24" fillId="0" borderId="18" xfId="55" applyFont="1" applyBorder="1" applyAlignment="1">
      <alignment/>
      <protection/>
    </xf>
    <xf numFmtId="49" fontId="24" fillId="0" borderId="18" xfId="55" applyNumberFormat="1" applyFont="1" applyBorder="1" applyAlignment="1">
      <alignment/>
      <protection/>
    </xf>
    <xf numFmtId="3" fontId="24" fillId="0" borderId="18" xfId="55" applyNumberFormat="1" applyFont="1" applyBorder="1" applyAlignment="1">
      <alignment/>
      <protection/>
    </xf>
    <xf numFmtId="0" fontId="33" fillId="0" borderId="18" xfId="55" applyFont="1" applyBorder="1" applyAlignment="1">
      <alignment horizontal="center"/>
      <protection/>
    </xf>
    <xf numFmtId="0" fontId="28" fillId="0" borderId="18" xfId="55" applyFont="1" applyBorder="1" applyAlignment="1">
      <alignment horizontal="center"/>
      <protection/>
    </xf>
    <xf numFmtId="0" fontId="28" fillId="0" borderId="18" xfId="55" applyFont="1" applyBorder="1">
      <alignment/>
      <protection/>
    </xf>
    <xf numFmtId="3" fontId="30" fillId="0" borderId="18" xfId="55" applyNumberFormat="1" applyFont="1" applyBorder="1">
      <alignment/>
      <protection/>
    </xf>
    <xf numFmtId="0" fontId="33" fillId="0" borderId="19" xfId="55" applyFont="1" applyBorder="1" applyAlignment="1">
      <alignment horizontal="center"/>
      <protection/>
    </xf>
    <xf numFmtId="0" fontId="33" fillId="0" borderId="19" xfId="55" applyFont="1" applyBorder="1">
      <alignment/>
      <protection/>
    </xf>
    <xf numFmtId="3" fontId="30" fillId="0" borderId="14" xfId="55" applyNumberFormat="1" applyFont="1" applyBorder="1">
      <alignment/>
      <protection/>
    </xf>
    <xf numFmtId="0" fontId="34" fillId="0" borderId="0" xfId="55" applyFont="1">
      <alignment/>
      <protection/>
    </xf>
    <xf numFmtId="49" fontId="34" fillId="0" borderId="0" xfId="55" applyNumberFormat="1" applyFont="1">
      <alignment/>
      <protection/>
    </xf>
    <xf numFmtId="3" fontId="34" fillId="0" borderId="0" xfId="55" applyNumberFormat="1" applyFont="1">
      <alignment/>
      <protection/>
    </xf>
    <xf numFmtId="3" fontId="28" fillId="20" borderId="14" xfId="55" applyNumberFormat="1" applyFont="1" applyFill="1" applyBorder="1" applyAlignment="1">
      <alignment horizontal="center" vertical="center" wrapText="1"/>
      <protection/>
    </xf>
    <xf numFmtId="0" fontId="33" fillId="0" borderId="0" xfId="0" applyFont="1" applyAlignment="1">
      <alignment/>
    </xf>
    <xf numFmtId="0" fontId="20" fillId="20" borderId="20" xfId="0" applyFont="1" applyFill="1" applyBorder="1" applyAlignment="1">
      <alignment horizontal="center" vertical="center"/>
    </xf>
    <xf numFmtId="0" fontId="20" fillId="20" borderId="21" xfId="0" applyFont="1" applyFill="1" applyBorder="1" applyAlignment="1">
      <alignment horizontal="center" vertical="center"/>
    </xf>
    <xf numFmtId="0" fontId="20" fillId="20" borderId="22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/>
    </xf>
    <xf numFmtId="0" fontId="35" fillId="20" borderId="14" xfId="0" applyFont="1" applyFill="1" applyBorder="1" applyAlignment="1">
      <alignment horizontal="center" vertical="center" wrapText="1"/>
    </xf>
    <xf numFmtId="0" fontId="35" fillId="20" borderId="12" xfId="0" applyFont="1" applyFill="1" applyBorder="1" applyAlignment="1">
      <alignment horizontal="center" vertical="center" wrapText="1"/>
    </xf>
    <xf numFmtId="0" fontId="35" fillId="20" borderId="12" xfId="0" applyFont="1" applyFill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top"/>
    </xf>
    <xf numFmtId="0" fontId="0" fillId="0" borderId="0" xfId="0" applyBorder="1" applyAlignment="1">
      <alignment vertical="center"/>
    </xf>
    <xf numFmtId="0" fontId="20" fillId="0" borderId="0" xfId="52" applyFont="1" applyBorder="1" applyAlignment="1">
      <alignment horizontal="center" vertical="center"/>
      <protection/>
    </xf>
    <xf numFmtId="3" fontId="20" fillId="0" borderId="0" xfId="52" applyNumberFormat="1" applyFont="1" applyBorder="1" applyAlignment="1">
      <alignment vertical="center"/>
      <protection/>
    </xf>
    <xf numFmtId="3" fontId="31" fillId="0" borderId="0" xfId="0" applyNumberFormat="1" applyFont="1" applyAlignment="1">
      <alignment horizontal="right" vertical="center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vertical="center" wrapText="1"/>
    </xf>
    <xf numFmtId="3" fontId="0" fillId="0" borderId="17" xfId="0" applyNumberFormat="1" applyBorder="1" applyAlignment="1">
      <alignment vertical="center"/>
    </xf>
    <xf numFmtId="3" fontId="0" fillId="0" borderId="17" xfId="0" applyNumberFormat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23" xfId="0" applyNumberFormat="1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3" fontId="0" fillId="0" borderId="24" xfId="0" applyNumberFormat="1" applyBorder="1" applyAlignment="1">
      <alignment vertical="center"/>
    </xf>
    <xf numFmtId="0" fontId="19" fillId="0" borderId="0" xfId="0" applyFont="1" applyAlignment="1">
      <alignment/>
    </xf>
    <xf numFmtId="0" fontId="0" fillId="0" borderId="0" xfId="53" applyFont="1" applyFill="1" applyAlignment="1">
      <alignment horizontal="right" wrapText="1"/>
      <protection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3" fontId="37" fillId="0" borderId="0" xfId="0" applyNumberFormat="1" applyFont="1" applyAlignment="1">
      <alignment horizontal="right" vertical="center"/>
    </xf>
    <xf numFmtId="3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9" fillId="0" borderId="0" xfId="54" applyFont="1" applyBorder="1" applyAlignment="1">
      <alignment horizontal="center" vertical="center" wrapText="1"/>
      <protection/>
    </xf>
    <xf numFmtId="3" fontId="19" fillId="0" borderId="0" xfId="54" applyNumberFormat="1" applyFont="1" applyBorder="1" applyAlignment="1">
      <alignment vertical="center" wrapText="1"/>
      <protection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33" fillId="0" borderId="25" xfId="55" applyFont="1" applyBorder="1" applyAlignment="1">
      <alignment horizontal="center" vertical="center"/>
      <protection/>
    </xf>
    <xf numFmtId="0" fontId="33" fillId="0" borderId="26" xfId="55" applyFont="1" applyBorder="1">
      <alignment/>
      <protection/>
    </xf>
    <xf numFmtId="0" fontId="24" fillId="0" borderId="25" xfId="55" applyFont="1" applyBorder="1" applyAlignment="1">
      <alignment/>
      <protection/>
    </xf>
    <xf numFmtId="49" fontId="24" fillId="0" borderId="26" xfId="55" applyNumberFormat="1" applyFont="1" applyBorder="1" applyAlignment="1">
      <alignment/>
      <protection/>
    </xf>
    <xf numFmtId="3" fontId="24" fillId="0" borderId="11" xfId="55" applyNumberFormat="1" applyFont="1" applyBorder="1">
      <alignment/>
      <protection/>
    </xf>
    <xf numFmtId="3" fontId="24" fillId="0" borderId="11" xfId="55" applyNumberFormat="1" applyFont="1" applyBorder="1" applyAlignment="1">
      <alignment/>
      <protection/>
    </xf>
    <xf numFmtId="0" fontId="34" fillId="0" borderId="0" xfId="0" applyFont="1" applyAlignment="1">
      <alignment/>
    </xf>
    <xf numFmtId="0" fontId="28" fillId="0" borderId="0" xfId="55" applyFont="1" applyBorder="1" applyAlignment="1">
      <alignment horizontal="center"/>
      <protection/>
    </xf>
    <xf numFmtId="0" fontId="30" fillId="0" borderId="0" xfId="55" applyFont="1" applyBorder="1" applyAlignment="1">
      <alignment horizontal="center"/>
      <protection/>
    </xf>
    <xf numFmtId="3" fontId="30" fillId="0" borderId="0" xfId="55" applyNumberFormat="1" applyFont="1" applyBorder="1">
      <alignment/>
      <protection/>
    </xf>
    <xf numFmtId="0" fontId="19" fillId="0" borderId="0" xfId="53" applyFont="1" applyBorder="1" applyAlignment="1">
      <alignment horizontal="center" vertical="center" wrapText="1"/>
      <protection/>
    </xf>
    <xf numFmtId="3" fontId="19" fillId="0" borderId="0" xfId="53" applyNumberFormat="1" applyFont="1" applyBorder="1" applyAlignment="1">
      <alignment vertical="center" wrapText="1"/>
      <protection/>
    </xf>
    <xf numFmtId="3" fontId="19" fillId="0" borderId="0" xfId="52" applyNumberFormat="1" applyFont="1" applyBorder="1" applyAlignment="1">
      <alignment vertical="center"/>
      <protection/>
    </xf>
    <xf numFmtId="0" fontId="19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/>
    </xf>
    <xf numFmtId="3" fontId="20" fillId="20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20" fillId="20" borderId="16" xfId="0" applyNumberFormat="1" applyFont="1" applyFill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 indent="1"/>
    </xf>
    <xf numFmtId="3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 indent="2"/>
    </xf>
    <xf numFmtId="3" fontId="0" fillId="0" borderId="19" xfId="0" applyNumberFormat="1" applyBorder="1" applyAlignment="1">
      <alignment vertical="center"/>
    </xf>
    <xf numFmtId="3" fontId="0" fillId="0" borderId="19" xfId="0" applyNumberForma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42" fillId="0" borderId="0" xfId="0" applyFont="1" applyAlignment="1">
      <alignment/>
    </xf>
    <xf numFmtId="0" fontId="42" fillId="0" borderId="0" xfId="53" applyFont="1" applyFill="1" applyAlignment="1">
      <alignment horizontal="right"/>
      <protection/>
    </xf>
    <xf numFmtId="0" fontId="19" fillId="0" borderId="0" xfId="0" applyFont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22" fillId="0" borderId="14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17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14" xfId="52" applyFont="1" applyBorder="1" applyAlignment="1">
      <alignment vertical="center" wrapText="1"/>
      <protection/>
    </xf>
    <xf numFmtId="0" fontId="19" fillId="0" borderId="14" xfId="52" applyFont="1" applyBorder="1" applyAlignment="1">
      <alignment vertical="center" wrapText="1"/>
      <protection/>
    </xf>
    <xf numFmtId="0" fontId="0" fillId="0" borderId="14" xfId="0" applyFont="1" applyBorder="1" applyAlignment="1">
      <alignment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right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19" fillId="0" borderId="14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9" fillId="0" borderId="14" xfId="0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3" fontId="25" fillId="0" borderId="0" xfId="0" applyNumberFormat="1" applyFont="1" applyBorder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19" fillId="0" borderId="22" xfId="0" applyFon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19" fillId="0" borderId="16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20" fillId="0" borderId="14" xfId="0" applyNumberFormat="1" applyFont="1" applyBorder="1" applyAlignment="1">
      <alignment horizontal="center" vertical="center"/>
    </xf>
    <xf numFmtId="4" fontId="0" fillId="0" borderId="17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42" fillId="0" borderId="14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horizontal="right" vertical="center"/>
    </xf>
    <xf numFmtId="4" fontId="19" fillId="0" borderId="14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3" fontId="20" fillId="20" borderId="14" xfId="0" applyNumberFormat="1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right" vertical="center"/>
    </xf>
    <xf numFmtId="49" fontId="0" fillId="0" borderId="14" xfId="0" applyNumberFormat="1" applyFont="1" applyBorder="1" applyAlignment="1">
      <alignment horizontal="center" vertical="center"/>
    </xf>
    <xf numFmtId="4" fontId="19" fillId="0" borderId="14" xfId="53" applyNumberFormat="1" applyFont="1" applyBorder="1" applyAlignment="1">
      <alignment vertical="center" wrapText="1"/>
      <protection/>
    </xf>
    <xf numFmtId="4" fontId="19" fillId="0" borderId="22" xfId="52" applyNumberFormat="1" applyFont="1" applyBorder="1" applyAlignment="1">
      <alignment vertical="center"/>
      <protection/>
    </xf>
    <xf numFmtId="4" fontId="19" fillId="0" borderId="14" xfId="52" applyNumberFormat="1" applyFont="1" applyBorder="1" applyAlignment="1">
      <alignment vertical="center"/>
      <protection/>
    </xf>
    <xf numFmtId="49" fontId="19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0" fontId="29" fillId="0" borderId="14" xfId="0" applyFont="1" applyBorder="1" applyAlignment="1">
      <alignment horizontal="center" vertical="center"/>
    </xf>
    <xf numFmtId="3" fontId="29" fillId="0" borderId="14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3" fontId="0" fillId="0" borderId="14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19" fillId="0" borderId="14" xfId="0" applyFont="1" applyBorder="1" applyAlignment="1">
      <alignment horizontal="center"/>
    </xf>
    <xf numFmtId="0" fontId="19" fillId="0" borderId="14" xfId="0" applyFont="1" applyBorder="1" applyAlignment="1">
      <alignment/>
    </xf>
    <xf numFmtId="3" fontId="19" fillId="0" borderId="14" xfId="0" applyNumberFormat="1" applyFont="1" applyBorder="1" applyAlignment="1">
      <alignment/>
    </xf>
    <xf numFmtId="0" fontId="19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19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14" xfId="54" applyNumberFormat="1" applyFont="1" applyBorder="1" applyAlignment="1">
      <alignment vertical="center" wrapText="1"/>
      <protection/>
    </xf>
    <xf numFmtId="4" fontId="0" fillId="0" borderId="14" xfId="54" applyNumberFormat="1" applyFont="1" applyBorder="1" applyAlignment="1">
      <alignment vertical="center" wrapText="1"/>
      <protection/>
    </xf>
    <xf numFmtId="0" fontId="25" fillId="0" borderId="14" xfId="0" applyFont="1" applyBorder="1" applyAlignment="1">
      <alignment vertical="center"/>
    </xf>
    <xf numFmtId="0" fontId="25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wrapText="1"/>
    </xf>
    <xf numFmtId="3" fontId="25" fillId="0" borderId="14" xfId="0" applyNumberFormat="1" applyFont="1" applyBorder="1" applyAlignment="1">
      <alignment/>
    </xf>
    <xf numFmtId="49" fontId="25" fillId="0" borderId="14" xfId="0" applyNumberFormat="1" applyFont="1" applyBorder="1" applyAlignment="1">
      <alignment horizontal="right" vertical="center"/>
    </xf>
    <xf numFmtId="4" fontId="19" fillId="0" borderId="10" xfId="0" applyNumberFormat="1" applyFont="1" applyBorder="1" applyAlignment="1">
      <alignment horizontal="right" vertical="center"/>
    </xf>
    <xf numFmtId="49" fontId="19" fillId="0" borderId="10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 vertical="center"/>
    </xf>
    <xf numFmtId="4" fontId="0" fillId="0" borderId="14" xfId="52" applyNumberFormat="1" applyFont="1" applyBorder="1" applyAlignment="1">
      <alignment vertical="center"/>
      <protection/>
    </xf>
    <xf numFmtId="49" fontId="0" fillId="0" borderId="14" xfId="52" applyNumberFormat="1" applyFont="1" applyBorder="1" applyAlignment="1">
      <alignment horizontal="center" vertical="center"/>
      <protection/>
    </xf>
    <xf numFmtId="4" fontId="19" fillId="0" borderId="22" xfId="0" applyNumberFormat="1" applyFont="1" applyBorder="1" applyAlignment="1">
      <alignment horizontal="right" vertical="center"/>
    </xf>
    <xf numFmtId="4" fontId="19" fillId="0" borderId="22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0" fontId="21" fillId="20" borderId="28" xfId="0" applyFont="1" applyFill="1" applyBorder="1" applyAlignment="1">
      <alignment horizontal="center" vertical="center" wrapText="1"/>
    </xf>
    <xf numFmtId="4" fontId="20" fillId="0" borderId="16" xfId="52" applyNumberFormat="1" applyFont="1" applyBorder="1" applyAlignment="1">
      <alignment vertical="center"/>
      <protection/>
    </xf>
    <xf numFmtId="4" fontId="20" fillId="0" borderId="14" xfId="52" applyNumberFormat="1" applyFont="1" applyBorder="1" applyAlignment="1">
      <alignment vertical="center"/>
      <protection/>
    </xf>
    <xf numFmtId="4" fontId="19" fillId="0" borderId="14" xfId="53" applyNumberFormat="1" applyFont="1" applyBorder="1" applyAlignment="1">
      <alignment horizontal="right" vertical="center" wrapText="1"/>
      <protection/>
    </xf>
    <xf numFmtId="49" fontId="19" fillId="0" borderId="14" xfId="52" applyNumberFormat="1" applyFont="1" applyBorder="1" applyAlignment="1">
      <alignment horizontal="center" vertical="center"/>
      <protection/>
    </xf>
    <xf numFmtId="4" fontId="19" fillId="0" borderId="14" xfId="0" applyNumberFormat="1" applyFont="1" applyBorder="1" applyAlignment="1">
      <alignment vertical="center" wrapText="1"/>
    </xf>
    <xf numFmtId="0" fontId="0" fillId="0" borderId="14" xfId="0" applyFont="1" applyBorder="1" applyAlignment="1">
      <alignment vertical="top" wrapText="1"/>
    </xf>
    <xf numFmtId="4" fontId="0" fillId="0" borderId="14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19" fillId="0" borderId="28" xfId="0" applyFont="1" applyBorder="1" applyAlignment="1">
      <alignment/>
    </xf>
    <xf numFmtId="0" fontId="20" fillId="20" borderId="27" xfId="0" applyFont="1" applyFill="1" applyBorder="1" applyAlignment="1">
      <alignment horizontal="center"/>
    </xf>
    <xf numFmtId="0" fontId="20" fillId="20" borderId="22" xfId="0" applyFont="1" applyFill="1" applyBorder="1" applyAlignment="1">
      <alignment horizontal="center"/>
    </xf>
    <xf numFmtId="0" fontId="20" fillId="20" borderId="11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0" fillId="20" borderId="15" xfId="0" applyFont="1" applyFill="1" applyBorder="1" applyAlignment="1">
      <alignment horizontal="center" vertical="center"/>
    </xf>
    <xf numFmtId="0" fontId="20" fillId="20" borderId="20" xfId="0" applyFont="1" applyFill="1" applyBorder="1" applyAlignment="1">
      <alignment horizontal="center" vertical="center"/>
    </xf>
    <xf numFmtId="0" fontId="20" fillId="20" borderId="29" xfId="0" applyFont="1" applyFill="1" applyBorder="1" applyAlignment="1">
      <alignment horizontal="center" vertical="center"/>
    </xf>
    <xf numFmtId="0" fontId="20" fillId="20" borderId="25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center" vertical="center"/>
    </xf>
    <xf numFmtId="0" fontId="20" fillId="20" borderId="26" xfId="0" applyFont="1" applyFill="1" applyBorder="1" applyAlignment="1">
      <alignment horizontal="center" vertical="center"/>
    </xf>
    <xf numFmtId="0" fontId="20" fillId="20" borderId="21" xfId="0" applyFont="1" applyFill="1" applyBorder="1" applyAlignment="1">
      <alignment horizontal="center" vertical="center"/>
    </xf>
    <xf numFmtId="0" fontId="20" fillId="20" borderId="28" xfId="0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0" fontId="20" fillId="20" borderId="27" xfId="0" applyFont="1" applyFill="1" applyBorder="1" applyAlignment="1">
      <alignment horizontal="center" vertical="center"/>
    </xf>
    <xf numFmtId="0" fontId="20" fillId="20" borderId="22" xfId="0" applyFont="1" applyFill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/>
    </xf>
    <xf numFmtId="0" fontId="20" fillId="0" borderId="16" xfId="52" applyFont="1" applyBorder="1" applyAlignment="1">
      <alignment horizontal="center" vertical="center"/>
      <protection/>
    </xf>
    <xf numFmtId="0" fontId="20" fillId="0" borderId="27" xfId="52" applyFont="1" applyBorder="1" applyAlignment="1">
      <alignment horizontal="center" vertical="center"/>
      <protection/>
    </xf>
    <xf numFmtId="0" fontId="20" fillId="0" borderId="22" xfId="52" applyFont="1" applyBorder="1" applyAlignment="1">
      <alignment horizontal="center" vertical="center"/>
      <protection/>
    </xf>
    <xf numFmtId="0" fontId="20" fillId="20" borderId="16" xfId="0" applyFont="1" applyFill="1" applyBorder="1" applyAlignment="1">
      <alignment horizontal="left" vertical="center"/>
    </xf>
    <xf numFmtId="0" fontId="20" fillId="20" borderId="22" xfId="0" applyFont="1" applyFill="1" applyBorder="1" applyAlignment="1">
      <alignment horizontal="left" vertical="center"/>
    </xf>
    <xf numFmtId="0" fontId="28" fillId="20" borderId="15" xfId="0" applyFont="1" applyFill="1" applyBorder="1" applyAlignment="1">
      <alignment horizontal="center" vertical="center" wrapText="1"/>
    </xf>
    <xf numFmtId="0" fontId="28" fillId="20" borderId="20" xfId="0" applyFont="1" applyFill="1" applyBorder="1" applyAlignment="1">
      <alignment horizontal="center" vertical="center" wrapText="1"/>
    </xf>
    <xf numFmtId="0" fontId="28" fillId="20" borderId="29" xfId="0" applyFont="1" applyFill="1" applyBorder="1" applyAlignment="1">
      <alignment horizontal="center" vertical="center" wrapText="1"/>
    </xf>
    <xf numFmtId="0" fontId="28" fillId="20" borderId="21" xfId="0" applyFont="1" applyFill="1" applyBorder="1" applyAlignment="1">
      <alignment horizontal="center" vertical="center" wrapText="1"/>
    </xf>
    <xf numFmtId="0" fontId="28" fillId="20" borderId="28" xfId="0" applyFont="1" applyFill="1" applyBorder="1" applyAlignment="1">
      <alignment horizontal="center" vertical="center" wrapText="1"/>
    </xf>
    <xf numFmtId="0" fontId="28" fillId="20" borderId="13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19" fillId="0" borderId="16" xfId="53" applyFont="1" applyBorder="1" applyAlignment="1">
      <alignment horizontal="center" vertical="center" wrapText="1"/>
      <protection/>
    </xf>
    <xf numFmtId="0" fontId="19" fillId="0" borderId="27" xfId="53" applyFont="1" applyBorder="1" applyAlignment="1">
      <alignment horizontal="center" vertical="center" wrapText="1"/>
      <protection/>
    </xf>
    <xf numFmtId="0" fontId="19" fillId="0" borderId="22" xfId="53" applyFont="1" applyBorder="1" applyAlignment="1">
      <alignment horizontal="center" vertical="center" wrapText="1"/>
      <protection/>
    </xf>
    <xf numFmtId="0" fontId="28" fillId="20" borderId="10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6" xfId="0" applyFont="1" applyFill="1" applyBorder="1" applyAlignment="1">
      <alignment horizontal="center" vertical="center" wrapText="1"/>
    </xf>
    <xf numFmtId="0" fontId="28" fillId="20" borderId="22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right"/>
    </xf>
    <xf numFmtId="3" fontId="20" fillId="20" borderId="16" xfId="0" applyNumberFormat="1" applyFont="1" applyFill="1" applyBorder="1" applyAlignment="1">
      <alignment horizontal="center" wrapText="1"/>
    </xf>
    <xf numFmtId="3" fontId="20" fillId="20" borderId="27" xfId="0" applyNumberFormat="1" applyFont="1" applyFill="1" applyBorder="1" applyAlignment="1">
      <alignment horizontal="center" wrapText="1"/>
    </xf>
    <xf numFmtId="3" fontId="20" fillId="20" borderId="22" xfId="0" applyNumberFormat="1" applyFont="1" applyFill="1" applyBorder="1" applyAlignment="1">
      <alignment horizontal="center" wrapText="1"/>
    </xf>
    <xf numFmtId="3" fontId="20" fillId="20" borderId="14" xfId="0" applyNumberFormat="1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3" fontId="20" fillId="20" borderId="16" xfId="0" applyNumberFormat="1" applyFont="1" applyFill="1" applyBorder="1" applyAlignment="1">
      <alignment horizontal="center" vertical="center" wrapText="1"/>
    </xf>
    <xf numFmtId="3" fontId="20" fillId="20" borderId="27" xfId="0" applyNumberFormat="1" applyFont="1" applyFill="1" applyBorder="1" applyAlignment="1">
      <alignment horizontal="center" vertical="center" wrapText="1"/>
    </xf>
    <xf numFmtId="3" fontId="20" fillId="20" borderId="22" xfId="0" applyNumberFormat="1" applyFont="1" applyFill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19" fillId="0" borderId="16" xfId="54" applyFont="1" applyBorder="1" applyAlignment="1">
      <alignment horizontal="center" vertical="center" wrapText="1"/>
      <protection/>
    </xf>
    <xf numFmtId="0" fontId="19" fillId="0" borderId="27" xfId="54" applyFont="1" applyBorder="1" applyAlignment="1">
      <alignment horizontal="center" vertical="center" wrapText="1"/>
      <protection/>
    </xf>
    <xf numFmtId="0" fontId="19" fillId="0" borderId="22" xfId="54" applyFont="1" applyBorder="1" applyAlignment="1">
      <alignment horizontal="center" vertical="center" wrapText="1"/>
      <protection/>
    </xf>
    <xf numFmtId="0" fontId="30" fillId="20" borderId="10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30" fillId="20" borderId="15" xfId="0" applyFont="1" applyFill="1" applyBorder="1" applyAlignment="1">
      <alignment horizontal="center" vertical="center" wrapText="1"/>
    </xf>
    <xf numFmtId="0" fontId="30" fillId="20" borderId="20" xfId="0" applyFont="1" applyFill="1" applyBorder="1" applyAlignment="1">
      <alignment horizontal="center" vertical="center" wrapText="1"/>
    </xf>
    <xf numFmtId="0" fontId="30" fillId="20" borderId="29" xfId="0" applyFont="1" applyFill="1" applyBorder="1" applyAlignment="1">
      <alignment horizontal="center" vertical="center" wrapText="1"/>
    </xf>
    <xf numFmtId="0" fontId="30" fillId="20" borderId="21" xfId="0" applyFont="1" applyFill="1" applyBorder="1" applyAlignment="1">
      <alignment horizontal="center" vertical="center" wrapText="1"/>
    </xf>
    <xf numFmtId="0" fontId="30" fillId="20" borderId="28" xfId="0" applyFont="1" applyFill="1" applyBorder="1" applyAlignment="1">
      <alignment horizontal="center" vertical="center" wrapText="1"/>
    </xf>
    <xf numFmtId="0" fontId="30" fillId="20" borderId="13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0" fontId="20" fillId="20" borderId="14" xfId="0" applyFont="1" applyFill="1" applyBorder="1" applyAlignment="1">
      <alignment horizontal="center" vertical="center"/>
    </xf>
    <xf numFmtId="49" fontId="20" fillId="20" borderId="14" xfId="0" applyNumberFormat="1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3" fontId="20" fillId="20" borderId="10" xfId="0" applyNumberFormat="1" applyFont="1" applyFill="1" applyBorder="1" applyAlignment="1">
      <alignment horizontal="center" vertical="center" wrapText="1"/>
    </xf>
    <xf numFmtId="3" fontId="20" fillId="20" borderId="11" xfId="0" applyNumberFormat="1" applyFont="1" applyFill="1" applyBorder="1" applyAlignment="1">
      <alignment horizontal="center" vertical="center" wrapText="1"/>
    </xf>
    <xf numFmtId="3" fontId="20" fillId="20" borderId="12" xfId="0" applyNumberFormat="1" applyFont="1" applyFill="1" applyBorder="1" applyAlignment="1">
      <alignment horizontal="center" vertical="center" wrapText="1"/>
    </xf>
    <xf numFmtId="3" fontId="38" fillId="20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11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/>
    </xf>
    <xf numFmtId="0" fontId="19" fillId="20" borderId="11" xfId="0" applyFont="1" applyFill="1" applyBorder="1" applyAlignment="1">
      <alignment horizontal="center" vertical="center"/>
    </xf>
    <xf numFmtId="0" fontId="19" fillId="20" borderId="12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center" vertical="center" wrapText="1"/>
    </xf>
    <xf numFmtId="0" fontId="19" fillId="20" borderId="12" xfId="0" applyFont="1" applyFill="1" applyBorder="1" applyAlignment="1">
      <alignment horizontal="center" vertical="center" wrapText="1"/>
    </xf>
    <xf numFmtId="3" fontId="19" fillId="20" borderId="10" xfId="0" applyNumberFormat="1" applyFont="1" applyFill="1" applyBorder="1" applyAlignment="1">
      <alignment horizontal="center" vertical="center" wrapText="1"/>
    </xf>
    <xf numFmtId="3" fontId="19" fillId="20" borderId="11" xfId="0" applyNumberFormat="1" applyFont="1" applyFill="1" applyBorder="1" applyAlignment="1">
      <alignment horizontal="center" vertical="center" wrapText="1"/>
    </xf>
    <xf numFmtId="3" fontId="19" fillId="20" borderId="12" xfId="0" applyNumberFormat="1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6" fillId="0" borderId="0" xfId="0" applyFont="1" applyAlignment="1">
      <alignment horizontal="center" vertical="top" wrapText="1"/>
    </xf>
    <xf numFmtId="3" fontId="20" fillId="20" borderId="14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9" fillId="20" borderId="14" xfId="0" applyFont="1" applyFill="1" applyBorder="1" applyAlignment="1">
      <alignment horizontal="center" vertical="center"/>
    </xf>
    <xf numFmtId="0" fontId="19" fillId="20" borderId="14" xfId="0" applyFont="1" applyFill="1" applyBorder="1" applyAlignment="1">
      <alignment horizontal="center" vertical="center" wrapText="1"/>
    </xf>
    <xf numFmtId="0" fontId="43" fillId="0" borderId="0" xfId="55" applyFont="1" applyAlignment="1">
      <alignment horizontal="center" wrapText="1"/>
      <protection/>
    </xf>
    <xf numFmtId="0" fontId="43" fillId="0" borderId="0" xfId="55" applyFont="1" applyAlignment="1">
      <alignment horizontal="center"/>
      <protection/>
    </xf>
    <xf numFmtId="0" fontId="28" fillId="20" borderId="14" xfId="55" applyFont="1" applyFill="1" applyBorder="1" applyAlignment="1">
      <alignment horizontal="center" vertical="center"/>
      <protection/>
    </xf>
    <xf numFmtId="0" fontId="28" fillId="20" borderId="14" xfId="55" applyFont="1" applyFill="1" applyBorder="1" applyAlignment="1">
      <alignment horizontal="center" vertical="center" wrapText="1"/>
      <protection/>
    </xf>
    <xf numFmtId="49" fontId="28" fillId="20" borderId="14" xfId="55" applyNumberFormat="1" applyFont="1" applyFill="1" applyBorder="1" applyAlignment="1">
      <alignment horizontal="center" vertical="center" wrapText="1"/>
      <protection/>
    </xf>
    <xf numFmtId="3" fontId="28" fillId="20" borderId="14" xfId="55" applyNumberFormat="1" applyFont="1" applyFill="1" applyBorder="1" applyAlignment="1">
      <alignment horizontal="center" vertical="center" wrapText="1"/>
      <protection/>
    </xf>
    <xf numFmtId="3" fontId="28" fillId="20" borderId="14" xfId="55" applyNumberFormat="1" applyFont="1" applyFill="1" applyBorder="1" applyAlignment="1">
      <alignment horizontal="center" vertical="center"/>
      <protection/>
    </xf>
    <xf numFmtId="0" fontId="24" fillId="0" borderId="30" xfId="55" applyFont="1" applyBorder="1" applyAlignment="1">
      <alignment horizontal="center"/>
      <protection/>
    </xf>
    <xf numFmtId="0" fontId="24" fillId="0" borderId="31" xfId="55" applyFont="1" applyBorder="1" applyAlignment="1">
      <alignment horizontal="center"/>
      <protection/>
    </xf>
    <xf numFmtId="0" fontId="24" fillId="0" borderId="32" xfId="55" applyFont="1" applyBorder="1" applyAlignment="1">
      <alignment horizontal="center"/>
      <protection/>
    </xf>
    <xf numFmtId="0" fontId="30" fillId="0" borderId="30" xfId="55" applyFont="1" applyBorder="1" applyAlignment="1">
      <alignment horizontal="center"/>
      <protection/>
    </xf>
    <xf numFmtId="0" fontId="30" fillId="0" borderId="32" xfId="55" applyFont="1" applyBorder="1" applyAlignment="1">
      <alignment horizontal="center"/>
      <protection/>
    </xf>
    <xf numFmtId="0" fontId="33" fillId="0" borderId="18" xfId="55" applyFont="1" applyBorder="1" applyAlignment="1">
      <alignment horizontal="center" vertical="center"/>
      <protection/>
    </xf>
    <xf numFmtId="0" fontId="24" fillId="0" borderId="33" xfId="55" applyFont="1" applyBorder="1" applyAlignment="1">
      <alignment horizontal="left" wrapText="1"/>
      <protection/>
    </xf>
    <xf numFmtId="0" fontId="24" fillId="0" borderId="34" xfId="55" applyFont="1" applyBorder="1" applyAlignment="1">
      <alignment horizontal="left"/>
      <protection/>
    </xf>
    <xf numFmtId="0" fontId="24" fillId="0" borderId="35" xfId="55" applyFont="1" applyBorder="1" applyAlignment="1">
      <alignment horizontal="left"/>
      <protection/>
    </xf>
    <xf numFmtId="0" fontId="24" fillId="0" borderId="25" xfId="55" applyFont="1" applyBorder="1" applyAlignment="1">
      <alignment horizontal="left"/>
      <protection/>
    </xf>
    <xf numFmtId="0" fontId="24" fillId="0" borderId="0" xfId="55" applyFont="1" applyBorder="1" applyAlignment="1">
      <alignment horizontal="left"/>
      <protection/>
    </xf>
    <xf numFmtId="0" fontId="24" fillId="0" borderId="26" xfId="55" applyFont="1" applyBorder="1" applyAlignment="1">
      <alignment horizontal="left"/>
      <protection/>
    </xf>
    <xf numFmtId="0" fontId="24" fillId="0" borderId="36" xfId="55" applyFont="1" applyBorder="1" applyAlignment="1">
      <alignment horizontal="left"/>
      <protection/>
    </xf>
    <xf numFmtId="0" fontId="24" fillId="0" borderId="37" xfId="55" applyFont="1" applyBorder="1" applyAlignment="1">
      <alignment horizontal="left"/>
      <protection/>
    </xf>
    <xf numFmtId="0" fontId="24" fillId="0" borderId="38" xfId="55" applyFont="1" applyBorder="1" applyAlignment="1">
      <alignment horizontal="left"/>
      <protection/>
    </xf>
    <xf numFmtId="0" fontId="30" fillId="0" borderId="39" xfId="55" applyFont="1" applyBorder="1" applyAlignment="1">
      <alignment horizontal="center"/>
      <protection/>
    </xf>
    <xf numFmtId="0" fontId="30" fillId="0" borderId="40" xfId="55" applyFont="1" applyBorder="1" applyAlignment="1">
      <alignment horizontal="center"/>
      <protection/>
    </xf>
    <xf numFmtId="0" fontId="34" fillId="0" borderId="0" xfId="55" applyFont="1" applyAlignment="1">
      <alignment horizontal="left"/>
      <protection/>
    </xf>
    <xf numFmtId="0" fontId="24" fillId="0" borderId="41" xfId="55" applyFont="1" applyBorder="1" applyAlignment="1">
      <alignment horizontal="center"/>
      <protection/>
    </xf>
    <xf numFmtId="0" fontId="24" fillId="0" borderId="42" xfId="55" applyFont="1" applyBorder="1" applyAlignment="1">
      <alignment horizontal="center"/>
      <protection/>
    </xf>
    <xf numFmtId="0" fontId="24" fillId="0" borderId="43" xfId="55" applyFont="1" applyBorder="1" applyAlignment="1">
      <alignment horizontal="center"/>
      <protection/>
    </xf>
    <xf numFmtId="0" fontId="28" fillId="0" borderId="16" xfId="55" applyFont="1" applyBorder="1" applyAlignment="1">
      <alignment horizontal="center"/>
      <protection/>
    </xf>
    <xf numFmtId="0" fontId="28" fillId="0" borderId="22" xfId="55" applyFont="1" applyBorder="1" applyAlignment="1">
      <alignment horizontal="center"/>
      <protection/>
    </xf>
    <xf numFmtId="0" fontId="30" fillId="0" borderId="16" xfId="55" applyFont="1" applyBorder="1" applyAlignment="1">
      <alignment horizontal="center"/>
      <protection/>
    </xf>
    <xf numFmtId="0" fontId="30" fillId="0" borderId="22" xfId="55" applyFont="1" applyBorder="1" applyAlignment="1">
      <alignment horizontal="center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Normalny_Arkusz3" xfId="53"/>
    <cellStyle name="Normalny_Arkusz5" xfId="54"/>
    <cellStyle name="Normalny_zal_Szczecin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5"/>
  <sheetViews>
    <sheetView showGridLines="0" workbookViewId="0" topLeftCell="A1">
      <selection activeCell="S17" sqref="S17"/>
    </sheetView>
  </sheetViews>
  <sheetFormatPr defaultColWidth="9.140625" defaultRowHeight="12.75"/>
  <cols>
    <col min="1" max="1" width="5.140625" style="0" customWidth="1"/>
    <col min="2" max="2" width="27.421875" style="0" customWidth="1"/>
    <col min="3" max="3" width="14.140625" style="0" customWidth="1"/>
    <col min="4" max="4" width="11.00390625" style="0" customWidth="1"/>
    <col min="5" max="5" width="13.7109375" style="0" customWidth="1"/>
    <col min="6" max="6" width="14.8515625" style="0" customWidth="1"/>
    <col min="7" max="7" width="13.00390625" style="0" customWidth="1"/>
    <col min="8" max="8" width="12.7109375" style="0" customWidth="1"/>
    <col min="9" max="9" width="12.57421875" style="0" customWidth="1"/>
    <col min="10" max="10" width="10.57421875" style="0" customWidth="1"/>
    <col min="11" max="11" width="14.00390625" style="0" customWidth="1"/>
    <col min="13" max="13" width="9.140625" style="0" hidden="1" customWidth="1"/>
  </cols>
  <sheetData>
    <row r="1" spans="2:12" ht="14.25" customHeight="1">
      <c r="B1" s="3"/>
      <c r="C1" s="3"/>
      <c r="D1" s="3"/>
      <c r="E1" s="3"/>
      <c r="G1" s="1"/>
      <c r="H1" s="1"/>
      <c r="I1" s="1"/>
      <c r="J1" s="1"/>
      <c r="K1" s="2" t="s">
        <v>332</v>
      </c>
      <c r="L1" s="2"/>
    </row>
    <row r="2" spans="2:12" ht="15.75" customHeight="1">
      <c r="B2" s="3"/>
      <c r="C2" s="3"/>
      <c r="D2" s="3"/>
      <c r="E2" s="3"/>
      <c r="G2" s="1"/>
      <c r="H2" s="1"/>
      <c r="I2" s="1"/>
      <c r="J2" s="1"/>
      <c r="K2" s="2" t="s">
        <v>320</v>
      </c>
      <c r="L2" s="2"/>
    </row>
    <row r="3" spans="1:5" ht="16.5" customHeight="1">
      <c r="A3" s="96"/>
      <c r="B3" s="279" t="s">
        <v>110</v>
      </c>
      <c r="C3" s="279"/>
      <c r="D3" s="279"/>
      <c r="E3" s="3"/>
    </row>
    <row r="4" spans="2:5" ht="0.75" customHeight="1" hidden="1">
      <c r="B4" s="3"/>
      <c r="C4" s="3"/>
      <c r="D4" s="3"/>
      <c r="E4" s="3"/>
    </row>
    <row r="5" spans="3:5" ht="12.75" hidden="1">
      <c r="C5" s="280"/>
      <c r="D5" s="280"/>
      <c r="E5" s="280"/>
    </row>
    <row r="6" spans="1:11" ht="8.25" customHeight="1">
      <c r="A6" s="4"/>
      <c r="B6" s="4"/>
      <c r="C6" s="87"/>
      <c r="D6" s="87"/>
      <c r="E6" s="87"/>
      <c r="F6" s="281"/>
      <c r="G6" s="281"/>
      <c r="H6" s="281"/>
      <c r="I6" s="281"/>
      <c r="J6" s="281"/>
      <c r="K6" s="282"/>
    </row>
    <row r="7" spans="1:11" ht="12.75">
      <c r="A7" s="283" t="s">
        <v>0</v>
      </c>
      <c r="B7" s="283"/>
      <c r="C7" s="285" t="s">
        <v>1</v>
      </c>
      <c r="D7" s="286"/>
      <c r="E7" s="287"/>
      <c r="F7" s="294" t="s">
        <v>19</v>
      </c>
      <c r="G7" s="294"/>
      <c r="H7" s="294"/>
      <c r="I7" s="294"/>
      <c r="J7" s="294"/>
      <c r="K7" s="295"/>
    </row>
    <row r="8" spans="1:11" ht="12.75">
      <c r="A8" s="283"/>
      <c r="B8" s="283"/>
      <c r="C8" s="288"/>
      <c r="D8" s="289"/>
      <c r="E8" s="290"/>
      <c r="F8" s="288" t="s">
        <v>2</v>
      </c>
      <c r="G8" s="296" t="s">
        <v>6</v>
      </c>
      <c r="H8" s="295"/>
      <c r="I8" s="297" t="s">
        <v>4</v>
      </c>
      <c r="J8" s="296" t="s">
        <v>6</v>
      </c>
      <c r="K8" s="295"/>
    </row>
    <row r="9" spans="1:11" ht="93.75" customHeight="1">
      <c r="A9" s="283"/>
      <c r="B9" s="284"/>
      <c r="C9" s="291"/>
      <c r="D9" s="292"/>
      <c r="E9" s="293"/>
      <c r="F9" s="291"/>
      <c r="G9" s="90" t="s">
        <v>111</v>
      </c>
      <c r="H9" s="91" t="s">
        <v>112</v>
      </c>
      <c r="I9" s="284"/>
      <c r="J9" s="89" t="s">
        <v>111</v>
      </c>
      <c r="K9" s="91" t="s">
        <v>112</v>
      </c>
    </row>
    <row r="10" spans="1:11" ht="15.75" customHeight="1">
      <c r="A10" s="90"/>
      <c r="B10" s="7"/>
      <c r="C10" s="92" t="s">
        <v>20</v>
      </c>
      <c r="D10" s="93" t="s">
        <v>21</v>
      </c>
      <c r="E10" s="92" t="s">
        <v>113</v>
      </c>
      <c r="F10" s="88"/>
      <c r="G10" s="90"/>
      <c r="H10" s="91"/>
      <c r="I10" s="7"/>
      <c r="J10" s="89"/>
      <c r="K10" s="91"/>
    </row>
    <row r="11" spans="1:11" ht="11.25" customHeight="1">
      <c r="A11" s="10">
        <v>1</v>
      </c>
      <c r="B11" s="10">
        <v>2</v>
      </c>
      <c r="C11" s="276">
        <v>3</v>
      </c>
      <c r="D11" s="277"/>
      <c r="E11" s="278"/>
      <c r="F11" s="10">
        <v>4</v>
      </c>
      <c r="G11" s="10">
        <v>5</v>
      </c>
      <c r="H11" s="10">
        <v>6</v>
      </c>
      <c r="I11" s="10">
        <v>7</v>
      </c>
      <c r="J11" s="10">
        <v>8</v>
      </c>
      <c r="K11" s="10">
        <v>9</v>
      </c>
    </row>
    <row r="12" spans="1:11" ht="18.75" customHeight="1">
      <c r="A12" s="259" t="s">
        <v>335</v>
      </c>
      <c r="B12" s="246" t="s">
        <v>319</v>
      </c>
      <c r="C12" s="218">
        <v>265893</v>
      </c>
      <c r="D12" s="218">
        <v>850</v>
      </c>
      <c r="E12" s="218">
        <f>C12+D12</f>
        <v>266743</v>
      </c>
      <c r="F12" s="218">
        <v>266743</v>
      </c>
      <c r="G12" s="218">
        <v>265782</v>
      </c>
      <c r="H12" s="218">
        <v>0</v>
      </c>
      <c r="I12" s="218">
        <v>0</v>
      </c>
      <c r="J12" s="218">
        <v>0</v>
      </c>
      <c r="K12" s="218">
        <v>0</v>
      </c>
    </row>
    <row r="13" spans="1:11" s="17" customFormat="1" ht="92.25" customHeight="1">
      <c r="A13" s="247"/>
      <c r="B13" s="273" t="s">
        <v>336</v>
      </c>
      <c r="C13" s="217">
        <v>264932</v>
      </c>
      <c r="D13" s="217">
        <v>850</v>
      </c>
      <c r="E13" s="217">
        <f>C13+D13</f>
        <v>265782</v>
      </c>
      <c r="F13" s="217">
        <f>D13</f>
        <v>850</v>
      </c>
      <c r="G13" s="217">
        <f>F13</f>
        <v>850</v>
      </c>
      <c r="H13" s="217">
        <v>0</v>
      </c>
      <c r="I13" s="217">
        <v>0</v>
      </c>
      <c r="J13" s="217">
        <v>0</v>
      </c>
      <c r="K13" s="217">
        <v>0</v>
      </c>
    </row>
    <row r="14" spans="1:11" ht="18" customHeight="1">
      <c r="A14" s="198"/>
      <c r="B14" s="198" t="s">
        <v>115</v>
      </c>
      <c r="C14" s="263">
        <v>37566586.18</v>
      </c>
      <c r="D14" s="218">
        <f>D13</f>
        <v>850</v>
      </c>
      <c r="E14" s="218">
        <f>C14+D14</f>
        <v>37567436.18</v>
      </c>
      <c r="F14" s="218">
        <v>36797951.18</v>
      </c>
      <c r="G14" s="264">
        <v>10032990.78</v>
      </c>
      <c r="H14" s="264">
        <v>51494</v>
      </c>
      <c r="I14" s="264">
        <v>769485</v>
      </c>
      <c r="J14" s="264">
        <v>433522</v>
      </c>
      <c r="K14" s="264">
        <v>133623</v>
      </c>
    </row>
    <row r="15" spans="1:11" s="17" customFormat="1" ht="12.75">
      <c r="A15"/>
      <c r="B15" s="30"/>
      <c r="C15" s="265"/>
      <c r="D15" s="265"/>
      <c r="E15" s="265"/>
      <c r="F15" s="266"/>
      <c r="G15" s="266"/>
      <c r="H15" s="266"/>
      <c r="I15" s="266"/>
      <c r="J15" s="266"/>
      <c r="K15" s="266"/>
    </row>
    <row r="16" spans="1:5" ht="12.75">
      <c r="A16" s="30"/>
      <c r="B16" s="30"/>
      <c r="C16" s="30"/>
      <c r="D16" s="30"/>
      <c r="E16" s="30"/>
    </row>
    <row r="17" spans="1:11" s="17" customFormat="1" ht="12.75">
      <c r="A17"/>
      <c r="B17" s="30"/>
      <c r="C17" s="30"/>
      <c r="D17" s="30"/>
      <c r="E17" s="30"/>
      <c r="F17"/>
      <c r="G17"/>
      <c r="H17"/>
      <c r="I17"/>
      <c r="J17"/>
      <c r="K17"/>
    </row>
    <row r="18" spans="1:11" s="17" customFormat="1" ht="12.75">
      <c r="A18"/>
      <c r="B18"/>
      <c r="C18"/>
      <c r="D18"/>
      <c r="E18"/>
      <c r="F18"/>
      <c r="G18"/>
      <c r="H18"/>
      <c r="I18"/>
      <c r="J18"/>
      <c r="K18"/>
    </row>
    <row r="19" spans="1:11" s="17" customFormat="1" ht="12.75">
      <c r="A19"/>
      <c r="B19"/>
      <c r="C19"/>
      <c r="D19"/>
      <c r="E19"/>
      <c r="F19"/>
      <c r="G19"/>
      <c r="H19"/>
      <c r="I19"/>
      <c r="J19"/>
      <c r="K19"/>
    </row>
    <row r="20" spans="1:11" s="17" customFormat="1" ht="12.75">
      <c r="A20"/>
      <c r="B20"/>
      <c r="C20"/>
      <c r="D20"/>
      <c r="E20"/>
      <c r="F20"/>
      <c r="G20"/>
      <c r="H20"/>
      <c r="I20"/>
      <c r="J20"/>
      <c r="K20"/>
    </row>
    <row r="21" spans="1:11" s="17" customFormat="1" ht="12.75">
      <c r="A21"/>
      <c r="B21"/>
      <c r="C21"/>
      <c r="D21"/>
      <c r="E21"/>
      <c r="F21"/>
      <c r="G21"/>
      <c r="H21"/>
      <c r="I21"/>
      <c r="J21"/>
      <c r="K21"/>
    </row>
    <row r="22" spans="1:11" s="17" customFormat="1" ht="12.75">
      <c r="A22"/>
      <c r="B22"/>
      <c r="C22"/>
      <c r="D22"/>
      <c r="E22"/>
      <c r="F22"/>
      <c r="G22"/>
      <c r="H22"/>
      <c r="I22"/>
      <c r="J22"/>
      <c r="K22"/>
    </row>
    <row r="23" spans="1:11" s="17" customFormat="1" ht="12.75">
      <c r="A23"/>
      <c r="B23"/>
      <c r="C23"/>
      <c r="D23"/>
      <c r="E23"/>
      <c r="F23"/>
      <c r="G23"/>
      <c r="H23"/>
      <c r="I23"/>
      <c r="J23"/>
      <c r="K23"/>
    </row>
    <row r="24" spans="1:11" s="17" customFormat="1" ht="12.75">
      <c r="A24"/>
      <c r="B24"/>
      <c r="C24"/>
      <c r="D24"/>
      <c r="E24"/>
      <c r="F24"/>
      <c r="G24"/>
      <c r="H24"/>
      <c r="I24"/>
      <c r="J24"/>
      <c r="K24"/>
    </row>
    <row r="25" spans="1:11" s="17" customFormat="1" ht="12.75">
      <c r="A25"/>
      <c r="B25"/>
      <c r="C25"/>
      <c r="D25"/>
      <c r="E25"/>
      <c r="F25"/>
      <c r="G25"/>
      <c r="H25"/>
      <c r="I25"/>
      <c r="J25"/>
      <c r="K25"/>
    </row>
    <row r="26" spans="1:11" s="17" customFormat="1" ht="12.75">
      <c r="A26"/>
      <c r="B26"/>
      <c r="C26"/>
      <c r="D26"/>
      <c r="E26"/>
      <c r="F26"/>
      <c r="G26"/>
      <c r="H26"/>
      <c r="I26"/>
      <c r="J26"/>
      <c r="K26"/>
    </row>
    <row r="28" spans="1:11" s="17" customFormat="1" ht="12.75">
      <c r="A28"/>
      <c r="B28"/>
      <c r="C28"/>
      <c r="D28"/>
      <c r="E28"/>
      <c r="F28"/>
      <c r="G28"/>
      <c r="H28"/>
      <c r="I28"/>
      <c r="J28"/>
      <c r="K28"/>
    </row>
    <row r="29" spans="1:11" s="147" customFormat="1" ht="12.75">
      <c r="A29"/>
      <c r="B29"/>
      <c r="C29"/>
      <c r="D29"/>
      <c r="E29"/>
      <c r="F29"/>
      <c r="G29"/>
      <c r="H29"/>
      <c r="I29"/>
      <c r="J29"/>
      <c r="K29"/>
    </row>
    <row r="31" spans="1:11" s="17" customFormat="1" ht="12.75">
      <c r="A31"/>
      <c r="B31"/>
      <c r="C31"/>
      <c r="D31"/>
      <c r="E31"/>
      <c r="F31"/>
      <c r="G31"/>
      <c r="H31"/>
      <c r="I31"/>
      <c r="J31"/>
      <c r="K31"/>
    </row>
    <row r="32" spans="1:11" s="147" customFormat="1" ht="12.75">
      <c r="A32"/>
      <c r="B32"/>
      <c r="C32"/>
      <c r="D32"/>
      <c r="E32"/>
      <c r="F32"/>
      <c r="G32"/>
      <c r="H32"/>
      <c r="I32"/>
      <c r="J32"/>
      <c r="K32"/>
    </row>
    <row r="33" spans="1:11" s="147" customFormat="1" ht="12.75">
      <c r="A33"/>
      <c r="B33"/>
      <c r="C33"/>
      <c r="D33"/>
      <c r="E33"/>
      <c r="F33"/>
      <c r="G33"/>
      <c r="H33"/>
      <c r="I33"/>
      <c r="J33"/>
      <c r="K33"/>
    </row>
    <row r="35" spans="1:11" s="17" customFormat="1" ht="12.75">
      <c r="A35"/>
      <c r="B35"/>
      <c r="C35"/>
      <c r="D35"/>
      <c r="E35"/>
      <c r="F35"/>
      <c r="G35"/>
      <c r="H35"/>
      <c r="I35"/>
      <c r="J35"/>
      <c r="K35"/>
    </row>
    <row r="36" spans="1:11" s="147" customFormat="1" ht="12.75">
      <c r="A36"/>
      <c r="B36"/>
      <c r="C36"/>
      <c r="D36"/>
      <c r="E36"/>
      <c r="F36"/>
      <c r="G36"/>
      <c r="H36"/>
      <c r="I36"/>
      <c r="J36"/>
      <c r="K36"/>
    </row>
    <row r="37" spans="6:7" ht="12.75">
      <c r="F37" s="266"/>
      <c r="G37" s="266"/>
    </row>
    <row r="38" spans="1:11" s="147" customFormat="1" ht="12.75">
      <c r="A38"/>
      <c r="B38"/>
      <c r="C38"/>
      <c r="D38"/>
      <c r="E38"/>
      <c r="F38"/>
      <c r="G38"/>
      <c r="H38"/>
      <c r="I38"/>
      <c r="J38"/>
      <c r="K38"/>
    </row>
    <row r="39" spans="6:7" ht="12.75">
      <c r="F39" s="266"/>
      <c r="G39" s="266"/>
    </row>
    <row r="40" spans="1:11" s="147" customFormat="1" ht="12.75">
      <c r="A40"/>
      <c r="B40"/>
      <c r="C40"/>
      <c r="D40"/>
      <c r="E40"/>
      <c r="F40"/>
      <c r="G40"/>
      <c r="H40"/>
      <c r="I40"/>
      <c r="J40"/>
      <c r="K40"/>
    </row>
    <row r="41" spans="1:11" s="147" customFormat="1" ht="12.75">
      <c r="A41"/>
      <c r="B41"/>
      <c r="C41"/>
      <c r="D41"/>
      <c r="E41"/>
      <c r="F41"/>
      <c r="G41"/>
      <c r="H41"/>
      <c r="I41"/>
      <c r="J41"/>
      <c r="K41"/>
    </row>
    <row r="42" ht="57" customHeight="1"/>
    <row r="43" ht="17.25" customHeight="1"/>
    <row r="47" spans="1:11" s="115" customFormat="1" ht="12.75">
      <c r="A47"/>
      <c r="B47"/>
      <c r="C47"/>
      <c r="D47"/>
      <c r="E47"/>
      <c r="F47"/>
      <c r="G47"/>
      <c r="H47"/>
      <c r="I47"/>
      <c r="J47"/>
      <c r="K47"/>
    </row>
    <row r="48" ht="78" customHeight="1"/>
    <row r="51" ht="63.75" customHeight="1"/>
    <row r="52" ht="77.25" customHeight="1"/>
    <row r="53" ht="65.25" customHeight="1"/>
    <row r="54" ht="18.75" customHeight="1"/>
    <row r="55" ht="27" customHeight="1"/>
    <row r="56" ht="64.5" customHeight="1"/>
    <row r="57" ht="18.75" customHeight="1"/>
    <row r="59" ht="89.25" customHeight="1"/>
    <row r="60" ht="65.25" customHeight="1"/>
    <row r="61" ht="16.5" customHeight="1"/>
    <row r="62" spans="1:11" s="147" customFormat="1" ht="66" customHeight="1">
      <c r="A62"/>
      <c r="B62"/>
      <c r="C62"/>
      <c r="D62"/>
      <c r="E62"/>
      <c r="F62"/>
      <c r="G62"/>
      <c r="H62"/>
      <c r="I62"/>
      <c r="J62"/>
      <c r="K62"/>
    </row>
    <row r="63" ht="27" customHeight="1"/>
    <row r="64" spans="1:11" s="17" customFormat="1" ht="50.25" customHeight="1">
      <c r="A64"/>
      <c r="B64"/>
      <c r="C64"/>
      <c r="D64"/>
      <c r="E64"/>
      <c r="F64"/>
      <c r="G64"/>
      <c r="H64"/>
      <c r="I64"/>
      <c r="J64"/>
      <c r="K64"/>
    </row>
    <row r="65" ht="15.75" customHeight="1"/>
    <row r="66" ht="76.5" customHeight="1"/>
    <row r="68" ht="6" customHeight="1"/>
    <row r="69" spans="1:11" s="17" customFormat="1" ht="12.75">
      <c r="A69"/>
      <c r="B69"/>
      <c r="C69"/>
      <c r="D69"/>
      <c r="E69"/>
      <c r="F69"/>
      <c r="G69"/>
      <c r="H69"/>
      <c r="I69"/>
      <c r="J69"/>
      <c r="K69"/>
    </row>
    <row r="70" spans="1:11" s="17" customFormat="1" ht="12.75">
      <c r="A70"/>
      <c r="B70"/>
      <c r="C70"/>
      <c r="D70"/>
      <c r="E70"/>
      <c r="F70"/>
      <c r="G70"/>
      <c r="H70"/>
      <c r="I70"/>
      <c r="J70"/>
      <c r="K70"/>
    </row>
    <row r="71" spans="1:11" s="17" customFormat="1" ht="67.5" customHeight="1">
      <c r="A71"/>
      <c r="B71"/>
      <c r="C71"/>
      <c r="D71"/>
      <c r="E71"/>
      <c r="F71"/>
      <c r="G71"/>
      <c r="H71"/>
      <c r="I71"/>
      <c r="J71"/>
      <c r="K71"/>
    </row>
    <row r="72" spans="1:11" s="17" customFormat="1" ht="12.75">
      <c r="A72"/>
      <c r="B72"/>
      <c r="C72"/>
      <c r="D72"/>
      <c r="E72"/>
      <c r="F72"/>
      <c r="G72"/>
      <c r="H72"/>
      <c r="I72"/>
      <c r="J72"/>
      <c r="K72"/>
    </row>
    <row r="73" spans="1:11" s="17" customFormat="1" ht="27" customHeight="1">
      <c r="A73"/>
      <c r="B73"/>
      <c r="C73"/>
      <c r="D73"/>
      <c r="E73"/>
      <c r="F73"/>
      <c r="G73"/>
      <c r="H73"/>
      <c r="I73"/>
      <c r="J73"/>
      <c r="K73"/>
    </row>
    <row r="74" spans="1:11" s="17" customFormat="1" ht="12.75">
      <c r="A74"/>
      <c r="B74"/>
      <c r="C74"/>
      <c r="D74"/>
      <c r="E74"/>
      <c r="F74"/>
      <c r="G74"/>
      <c r="H74"/>
      <c r="I74"/>
      <c r="J74"/>
      <c r="K74"/>
    </row>
    <row r="75" spans="1:11" s="17" customFormat="1" ht="12.75">
      <c r="A75"/>
      <c r="B75"/>
      <c r="C75"/>
      <c r="D75"/>
      <c r="E75"/>
      <c r="F75"/>
      <c r="G75"/>
      <c r="H75"/>
      <c r="I75"/>
      <c r="J75"/>
      <c r="K75"/>
    </row>
    <row r="76" spans="1:11" s="17" customFormat="1" ht="27.75" customHeight="1">
      <c r="A76"/>
      <c r="B76"/>
      <c r="C76"/>
      <c r="D76"/>
      <c r="E76"/>
      <c r="F76"/>
      <c r="G76"/>
      <c r="H76"/>
      <c r="I76"/>
      <c r="J76"/>
      <c r="K76"/>
    </row>
    <row r="77" spans="1:11" s="17" customFormat="1" ht="12.75">
      <c r="A77"/>
      <c r="B77"/>
      <c r="C77"/>
      <c r="D77"/>
      <c r="E77"/>
      <c r="F77"/>
      <c r="G77"/>
      <c r="H77"/>
      <c r="I77"/>
      <c r="J77"/>
      <c r="K77"/>
    </row>
    <row r="78" spans="1:11" s="17" customFormat="1" ht="12.75">
      <c r="A78"/>
      <c r="B78"/>
      <c r="C78"/>
      <c r="D78"/>
      <c r="E78"/>
      <c r="F78"/>
      <c r="G78"/>
      <c r="H78"/>
      <c r="I78"/>
      <c r="J78"/>
      <c r="K78"/>
    </row>
    <row r="79" spans="1:11" s="17" customFormat="1" ht="51.75" customHeight="1">
      <c r="A79"/>
      <c r="B79"/>
      <c r="C79"/>
      <c r="D79"/>
      <c r="E79"/>
      <c r="F79"/>
      <c r="G79"/>
      <c r="H79"/>
      <c r="I79"/>
      <c r="J79"/>
      <c r="K79"/>
    </row>
    <row r="80" spans="1:11" s="17" customFormat="1" ht="12.75">
      <c r="A80"/>
      <c r="B80"/>
      <c r="C80"/>
      <c r="D80"/>
      <c r="E80"/>
      <c r="F80"/>
      <c r="G80"/>
      <c r="H80"/>
      <c r="I80"/>
      <c r="J80"/>
      <c r="K80"/>
    </row>
    <row r="81" spans="1:11" s="17" customFormat="1" ht="15" customHeight="1">
      <c r="A81"/>
      <c r="B81"/>
      <c r="C81"/>
      <c r="D81"/>
      <c r="E81"/>
      <c r="F81"/>
      <c r="G81"/>
      <c r="H81"/>
      <c r="I81"/>
      <c r="J81"/>
      <c r="K81"/>
    </row>
    <row r="82" spans="1:11" s="17" customFormat="1" ht="56.25" customHeight="1">
      <c r="A82"/>
      <c r="B82"/>
      <c r="C82"/>
      <c r="D82"/>
      <c r="E82"/>
      <c r="F82"/>
      <c r="G82"/>
      <c r="H82"/>
      <c r="I82"/>
      <c r="J82"/>
      <c r="K82"/>
    </row>
    <row r="83" spans="1:11" s="17" customFormat="1" ht="27" customHeight="1">
      <c r="A83"/>
      <c r="B83"/>
      <c r="C83"/>
      <c r="D83"/>
      <c r="E83"/>
      <c r="F83"/>
      <c r="G83"/>
      <c r="H83"/>
      <c r="I83"/>
      <c r="J83"/>
      <c r="K83"/>
    </row>
    <row r="84" spans="1:11" s="17" customFormat="1" ht="54.75" customHeight="1">
      <c r="A84"/>
      <c r="B84"/>
      <c r="C84"/>
      <c r="D84"/>
      <c r="E84"/>
      <c r="F84"/>
      <c r="G84"/>
      <c r="H84"/>
      <c r="I84"/>
      <c r="J84"/>
      <c r="K84"/>
    </row>
    <row r="85" spans="1:11" s="17" customFormat="1" ht="53.25" customHeight="1">
      <c r="A85"/>
      <c r="B85"/>
      <c r="C85"/>
      <c r="D85"/>
      <c r="E85"/>
      <c r="F85"/>
      <c r="G85"/>
      <c r="H85"/>
      <c r="I85"/>
      <c r="J85"/>
      <c r="K85"/>
    </row>
    <row r="86" spans="1:11" s="17" customFormat="1" ht="18.75" customHeight="1">
      <c r="A86"/>
      <c r="B86"/>
      <c r="C86"/>
      <c r="D86"/>
      <c r="E86"/>
      <c r="F86"/>
      <c r="G86"/>
      <c r="H86"/>
      <c r="I86"/>
      <c r="J86"/>
      <c r="K86"/>
    </row>
    <row r="87" spans="1:11" s="17" customFormat="1" ht="69" customHeight="1">
      <c r="A87"/>
      <c r="B87"/>
      <c r="C87"/>
      <c r="D87"/>
      <c r="E87"/>
      <c r="F87"/>
      <c r="G87"/>
      <c r="H87"/>
      <c r="I87"/>
      <c r="J87"/>
      <c r="K87"/>
    </row>
    <row r="88" spans="1:11" s="17" customFormat="1" ht="17.25" customHeight="1">
      <c r="A88"/>
      <c r="B88"/>
      <c r="C88"/>
      <c r="D88"/>
      <c r="E88"/>
      <c r="F88"/>
      <c r="G88"/>
      <c r="H88"/>
      <c r="I88"/>
      <c r="J88"/>
      <c r="K88"/>
    </row>
    <row r="89" spans="1:11" s="17" customFormat="1" ht="26.25" customHeight="1">
      <c r="A89"/>
      <c r="B89"/>
      <c r="C89"/>
      <c r="D89"/>
      <c r="E89"/>
      <c r="F89"/>
      <c r="G89"/>
      <c r="H89"/>
      <c r="I89"/>
      <c r="J89"/>
      <c r="K89"/>
    </row>
    <row r="90" spans="1:11" s="17" customFormat="1" ht="51.75" customHeight="1">
      <c r="A90"/>
      <c r="B90"/>
      <c r="C90"/>
      <c r="D90"/>
      <c r="E90"/>
      <c r="F90"/>
      <c r="G90"/>
      <c r="H90"/>
      <c r="I90"/>
      <c r="J90"/>
      <c r="K90"/>
    </row>
    <row r="91" spans="1:11" s="17" customFormat="1" ht="67.5" customHeight="1">
      <c r="A91"/>
      <c r="B91"/>
      <c r="C91"/>
      <c r="D91"/>
      <c r="E91"/>
      <c r="F91"/>
      <c r="G91"/>
      <c r="H91"/>
      <c r="I91"/>
      <c r="J91"/>
      <c r="K91"/>
    </row>
    <row r="92" spans="1:11" s="17" customFormat="1" ht="12.75" customHeight="1">
      <c r="A92"/>
      <c r="B92"/>
      <c r="C92"/>
      <c r="D92"/>
      <c r="E92"/>
      <c r="F92"/>
      <c r="G92"/>
      <c r="H92"/>
      <c r="I92"/>
      <c r="J92"/>
      <c r="K92"/>
    </row>
    <row r="93" spans="1:11" s="17" customFormat="1" ht="77.25" customHeight="1">
      <c r="A93"/>
      <c r="B93"/>
      <c r="C93"/>
      <c r="D93"/>
      <c r="E93"/>
      <c r="F93"/>
      <c r="G93"/>
      <c r="H93"/>
      <c r="I93"/>
      <c r="J93"/>
      <c r="K93"/>
    </row>
    <row r="94" spans="1:11" s="17" customFormat="1" ht="15" customHeight="1">
      <c r="A94"/>
      <c r="B94"/>
      <c r="C94"/>
      <c r="D94"/>
      <c r="E94"/>
      <c r="F94"/>
      <c r="G94"/>
      <c r="H94"/>
      <c r="I94"/>
      <c r="J94"/>
      <c r="K94"/>
    </row>
    <row r="95" spans="1:11" s="17" customFormat="1" ht="15" customHeight="1">
      <c r="A95"/>
      <c r="B95"/>
      <c r="C95"/>
      <c r="D95"/>
      <c r="E95"/>
      <c r="F95"/>
      <c r="G95"/>
      <c r="H95"/>
      <c r="I95"/>
      <c r="J95"/>
      <c r="K95"/>
    </row>
    <row r="96" spans="1:11" s="17" customFormat="1" ht="30" customHeight="1">
      <c r="A96"/>
      <c r="B96"/>
      <c r="C96"/>
      <c r="D96"/>
      <c r="E96"/>
      <c r="F96"/>
      <c r="G96"/>
      <c r="H96"/>
      <c r="I96"/>
      <c r="J96"/>
      <c r="K96"/>
    </row>
    <row r="97" spans="1:11" s="115" customFormat="1" ht="30" customHeight="1">
      <c r="A97"/>
      <c r="B97"/>
      <c r="C97"/>
      <c r="D97"/>
      <c r="E97"/>
      <c r="F97"/>
      <c r="G97"/>
      <c r="H97"/>
      <c r="I97"/>
      <c r="J97"/>
      <c r="K97"/>
    </row>
    <row r="98" spans="1:11" s="17" customFormat="1" ht="51.75" customHeight="1">
      <c r="A98"/>
      <c r="B98"/>
      <c r="C98"/>
      <c r="D98"/>
      <c r="E98"/>
      <c r="F98"/>
      <c r="G98"/>
      <c r="H98"/>
      <c r="I98"/>
      <c r="J98"/>
      <c r="K98"/>
    </row>
    <row r="99" spans="1:11" s="17" customFormat="1" ht="24.75" customHeight="1">
      <c r="A99"/>
      <c r="B99"/>
      <c r="C99"/>
      <c r="D99"/>
      <c r="E99"/>
      <c r="F99"/>
      <c r="G99"/>
      <c r="H99"/>
      <c r="I99"/>
      <c r="J99"/>
      <c r="K99"/>
    </row>
    <row r="100" spans="1:11" s="17" customFormat="1" ht="6.75" customHeight="1">
      <c r="A100"/>
      <c r="B100"/>
      <c r="C100"/>
      <c r="D100"/>
      <c r="E100"/>
      <c r="F100"/>
      <c r="G100"/>
      <c r="H100"/>
      <c r="I100"/>
      <c r="J100"/>
      <c r="K100"/>
    </row>
    <row r="101" spans="1:11" s="17" customFormat="1" ht="29.25" customHeight="1">
      <c r="A101"/>
      <c r="B101"/>
      <c r="C101"/>
      <c r="D101"/>
      <c r="E101"/>
      <c r="F101"/>
      <c r="G101"/>
      <c r="H101"/>
      <c r="I101"/>
      <c r="J101"/>
      <c r="K101"/>
    </row>
    <row r="102" spans="1:11" s="17" customFormat="1" ht="92.25" customHeight="1">
      <c r="A102"/>
      <c r="B102"/>
      <c r="C102"/>
      <c r="D102"/>
      <c r="E102"/>
      <c r="F102"/>
      <c r="G102"/>
      <c r="H102"/>
      <c r="I102"/>
      <c r="J102"/>
      <c r="K102"/>
    </row>
    <row r="103" spans="1:11" s="17" customFormat="1" ht="27" customHeight="1">
      <c r="A103"/>
      <c r="B103"/>
      <c r="C103"/>
      <c r="D103"/>
      <c r="E103"/>
      <c r="F103"/>
      <c r="G103"/>
      <c r="H103"/>
      <c r="I103"/>
      <c r="J103"/>
      <c r="K103"/>
    </row>
    <row r="104" spans="1:11" s="17" customFormat="1" ht="40.5" customHeight="1">
      <c r="A104"/>
      <c r="B104"/>
      <c r="C104"/>
      <c r="D104"/>
      <c r="E104"/>
      <c r="F104"/>
      <c r="G104"/>
      <c r="H104"/>
      <c r="I104"/>
      <c r="J104"/>
      <c r="K104"/>
    </row>
    <row r="105" spans="1:11" s="17" customFormat="1" ht="51.75" customHeight="1">
      <c r="A105"/>
      <c r="B105"/>
      <c r="C105"/>
      <c r="D105"/>
      <c r="E105"/>
      <c r="F105"/>
      <c r="G105"/>
      <c r="H105"/>
      <c r="I105"/>
      <c r="J105"/>
      <c r="K105"/>
    </row>
    <row r="106" spans="1:11" s="17" customFormat="1" ht="15" customHeight="1">
      <c r="A106"/>
      <c r="B106"/>
      <c r="C106"/>
      <c r="D106"/>
      <c r="E106"/>
      <c r="F106"/>
      <c r="G106"/>
      <c r="H106"/>
      <c r="I106"/>
      <c r="J106"/>
      <c r="K106"/>
    </row>
    <row r="107" spans="1:11" s="17" customFormat="1" ht="15.75" customHeight="1">
      <c r="A107"/>
      <c r="B107"/>
      <c r="C107"/>
      <c r="D107"/>
      <c r="E107"/>
      <c r="F107"/>
      <c r="G107"/>
      <c r="H107"/>
      <c r="I107"/>
      <c r="J107"/>
      <c r="K107"/>
    </row>
    <row r="108" spans="1:11" s="17" customFormat="1" ht="38.25" customHeight="1">
      <c r="A108"/>
      <c r="B108"/>
      <c r="C108"/>
      <c r="D108"/>
      <c r="E108"/>
      <c r="F108"/>
      <c r="G108"/>
      <c r="H108"/>
      <c r="I108"/>
      <c r="J108"/>
      <c r="K108"/>
    </row>
    <row r="109" spans="1:11" s="17" customFormat="1" ht="13.5" customHeight="1">
      <c r="A109"/>
      <c r="B109"/>
      <c r="C109"/>
      <c r="D109"/>
      <c r="E109"/>
      <c r="F109"/>
      <c r="G109"/>
      <c r="H109"/>
      <c r="I109"/>
      <c r="J109"/>
      <c r="K109"/>
    </row>
    <row r="110" spans="1:14" s="17" customFormat="1" ht="0" customHeight="1" hidden="1">
      <c r="A110"/>
      <c r="B110"/>
      <c r="C110"/>
      <c r="D110"/>
      <c r="E110"/>
      <c r="F110"/>
      <c r="G110"/>
      <c r="H110"/>
      <c r="I110"/>
      <c r="J110"/>
      <c r="K110"/>
      <c r="N110" s="199"/>
    </row>
    <row r="111" spans="1:11" s="17" customFormat="1" ht="15" customHeight="1">
      <c r="A111"/>
      <c r="B111"/>
      <c r="C111"/>
      <c r="D111"/>
      <c r="E111"/>
      <c r="F111"/>
      <c r="G111"/>
      <c r="H111"/>
      <c r="I111"/>
      <c r="J111"/>
      <c r="K111"/>
    </row>
    <row r="112" spans="1:11" s="17" customFormat="1" ht="15.75" customHeight="1">
      <c r="A112"/>
      <c r="B112"/>
      <c r="C112"/>
      <c r="D112"/>
      <c r="E112"/>
      <c r="F112"/>
      <c r="G112"/>
      <c r="H112"/>
      <c r="I112"/>
      <c r="J112"/>
      <c r="K112"/>
    </row>
    <row r="114" spans="1:11" s="17" customFormat="1" ht="12.75">
      <c r="A114"/>
      <c r="B114"/>
      <c r="C114"/>
      <c r="D114"/>
      <c r="E114"/>
      <c r="F114"/>
      <c r="G114"/>
      <c r="H114"/>
      <c r="I114"/>
      <c r="J114"/>
      <c r="K114"/>
    </row>
    <row r="115" spans="1:11" s="17" customFormat="1" ht="12.75">
      <c r="A115"/>
      <c r="B115"/>
      <c r="C115"/>
      <c r="D115"/>
      <c r="E115"/>
      <c r="F115"/>
      <c r="G115"/>
      <c r="H115"/>
      <c r="I115"/>
      <c r="J115"/>
      <c r="K115"/>
    </row>
    <row r="118" ht="15.75" customHeight="1" hidden="1"/>
  </sheetData>
  <sheetProtection/>
  <mergeCells count="12">
    <mergeCell ref="I8:I9"/>
    <mergeCell ref="J8:K8"/>
    <mergeCell ref="C11:E11"/>
    <mergeCell ref="B3:D3"/>
    <mergeCell ref="C5:E5"/>
    <mergeCell ref="F6:K6"/>
    <mergeCell ref="A7:A9"/>
    <mergeCell ref="B7:B9"/>
    <mergeCell ref="C7:E9"/>
    <mergeCell ref="F7:K7"/>
    <mergeCell ref="F8:F9"/>
    <mergeCell ref="G8:H8"/>
  </mergeCells>
  <printOptions/>
  <pageMargins left="0.35433070866141736" right="0.1968503937007874" top="0.1968503937007874" bottom="0" header="0" footer="0"/>
  <pageSetup horizontalDpi="600" verticalDpi="600" orientation="landscape" paperSize="9" scale="95" r:id="rId3"/>
  <legacyDrawing r:id="rId2"/>
  <oleObjects>
    <oleObject progId="Word.Document.8" shapeId="79737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9">
      <selection activeCell="F15" sqref="F15"/>
    </sheetView>
  </sheetViews>
  <sheetFormatPr defaultColWidth="9.140625" defaultRowHeight="12.75"/>
  <cols>
    <col min="1" max="1" width="4.57421875" style="0" customWidth="1"/>
    <col min="2" max="2" width="19.00390625" style="0" customWidth="1"/>
    <col min="3" max="3" width="24.8515625" style="0" customWidth="1"/>
    <col min="4" max="4" width="11.421875" style="0" customWidth="1"/>
    <col min="5" max="5" width="19.421875" style="0" customWidth="1"/>
    <col min="6" max="6" width="12.28125" style="0" customWidth="1"/>
    <col min="7" max="7" width="13.28125" style="0" customWidth="1"/>
    <col min="8" max="8" width="26.00390625" style="0" customWidth="1"/>
    <col min="9" max="9" width="5.140625" style="0" customWidth="1"/>
    <col min="10" max="10" width="9.140625" style="0" hidden="1" customWidth="1"/>
  </cols>
  <sheetData>
    <row r="1" spans="3:8" ht="12.75">
      <c r="C1" s="117"/>
      <c r="D1" s="117"/>
      <c r="E1" s="117"/>
      <c r="F1" s="117"/>
      <c r="G1" s="117"/>
      <c r="H1" s="2" t="s">
        <v>260</v>
      </c>
    </row>
    <row r="2" spans="3:8" ht="12.75">
      <c r="C2" s="117"/>
      <c r="D2" s="117"/>
      <c r="E2" s="117"/>
      <c r="F2" s="117"/>
      <c r="G2" s="117"/>
      <c r="H2" s="2" t="s">
        <v>254</v>
      </c>
    </row>
    <row r="3" spans="3:8" ht="12.75">
      <c r="C3" s="117"/>
      <c r="D3" s="117"/>
      <c r="E3" s="117"/>
      <c r="F3" s="117"/>
      <c r="G3" s="117"/>
      <c r="H3" s="117"/>
    </row>
    <row r="4" spans="1:8" ht="16.5">
      <c r="A4" s="376" t="s">
        <v>198</v>
      </c>
      <c r="B4" s="376"/>
      <c r="C4" s="376"/>
      <c r="D4" s="376"/>
      <c r="E4" s="376"/>
      <c r="F4" s="376"/>
      <c r="G4" s="376"/>
      <c r="H4" s="117"/>
    </row>
    <row r="5" spans="1:8" ht="18">
      <c r="A5" s="150"/>
      <c r="B5" s="150"/>
      <c r="C5" s="151"/>
      <c r="D5" s="151"/>
      <c r="E5" s="151"/>
      <c r="F5" s="151"/>
      <c r="G5" s="151"/>
      <c r="H5" s="117"/>
    </row>
    <row r="6" spans="1:8" ht="12.75">
      <c r="A6" s="30"/>
      <c r="B6" s="30"/>
      <c r="C6" s="52"/>
      <c r="D6" s="52"/>
      <c r="E6" s="52"/>
      <c r="F6" s="52"/>
      <c r="G6" s="52"/>
      <c r="H6" s="103"/>
    </row>
    <row r="7" spans="1:8" ht="12.75">
      <c r="A7" s="325" t="s">
        <v>35</v>
      </c>
      <c r="B7" s="359" t="s">
        <v>199</v>
      </c>
      <c r="C7" s="354" t="s">
        <v>200</v>
      </c>
      <c r="D7" s="327" t="s">
        <v>201</v>
      </c>
      <c r="E7" s="328"/>
      <c r="F7" s="327" t="s">
        <v>202</v>
      </c>
      <c r="G7" s="329"/>
      <c r="H7" s="354" t="s">
        <v>203</v>
      </c>
    </row>
    <row r="8" spans="1:8" ht="12.75">
      <c r="A8" s="377"/>
      <c r="B8" s="378"/>
      <c r="C8" s="355"/>
      <c r="D8" s="354" t="s">
        <v>204</v>
      </c>
      <c r="E8" s="152" t="s">
        <v>6</v>
      </c>
      <c r="F8" s="354" t="s">
        <v>204</v>
      </c>
      <c r="G8" s="149" t="s">
        <v>6</v>
      </c>
      <c r="H8" s="355"/>
    </row>
    <row r="9" spans="1:8" ht="12.75">
      <c r="A9" s="377"/>
      <c r="B9" s="378"/>
      <c r="C9" s="355"/>
      <c r="D9" s="355"/>
      <c r="E9" s="354" t="s">
        <v>205</v>
      </c>
      <c r="F9" s="355"/>
      <c r="G9" s="354" t="s">
        <v>206</v>
      </c>
      <c r="H9" s="355"/>
    </row>
    <row r="10" spans="1:8" ht="12.75">
      <c r="A10" s="326"/>
      <c r="B10" s="379"/>
      <c r="C10" s="356"/>
      <c r="D10" s="356"/>
      <c r="E10" s="356"/>
      <c r="F10" s="356"/>
      <c r="G10" s="356"/>
      <c r="H10" s="356"/>
    </row>
    <row r="11" spans="1:8" ht="12.75">
      <c r="A11" s="55">
        <v>1</v>
      </c>
      <c r="B11" s="55">
        <v>2</v>
      </c>
      <c r="C11" s="56">
        <v>3</v>
      </c>
      <c r="D11" s="56">
        <v>4</v>
      </c>
      <c r="E11" s="56">
        <v>5</v>
      </c>
      <c r="F11" s="56">
        <v>6</v>
      </c>
      <c r="G11" s="56">
        <v>7</v>
      </c>
      <c r="H11" s="56">
        <v>8</v>
      </c>
    </row>
    <row r="12" spans="1:8" ht="62.25" customHeight="1">
      <c r="A12" s="104">
        <v>1</v>
      </c>
      <c r="B12" s="106" t="s">
        <v>207</v>
      </c>
      <c r="C12" s="153">
        <v>211000</v>
      </c>
      <c r="D12" s="206">
        <v>3577277.49</v>
      </c>
      <c r="E12" s="170">
        <v>0</v>
      </c>
      <c r="F12" s="210">
        <v>3553277.49</v>
      </c>
      <c r="G12" s="153">
        <v>0</v>
      </c>
      <c r="H12" s="153">
        <v>235000</v>
      </c>
    </row>
    <row r="13" spans="1:8" ht="12.75" hidden="1">
      <c r="A13" s="109"/>
      <c r="B13" s="154"/>
      <c r="C13" s="155"/>
      <c r="D13" s="207"/>
      <c r="E13" s="111"/>
      <c r="F13" s="211"/>
      <c r="G13" s="111"/>
      <c r="H13" s="155"/>
    </row>
    <row r="14" spans="1:8" ht="12.75" hidden="1">
      <c r="A14" s="156"/>
      <c r="B14" s="157"/>
      <c r="C14" s="159"/>
      <c r="D14" s="208"/>
      <c r="E14" s="158"/>
      <c r="F14" s="212"/>
      <c r="G14" s="158"/>
      <c r="H14" s="159"/>
    </row>
    <row r="15" spans="1:8" ht="12.75">
      <c r="A15" s="374" t="s">
        <v>1</v>
      </c>
      <c r="B15" s="375"/>
      <c r="C15" s="94">
        <f aca="true" t="shared" si="0" ref="C15:H15">C12</f>
        <v>211000</v>
      </c>
      <c r="D15" s="209">
        <f t="shared" si="0"/>
        <v>3577277.49</v>
      </c>
      <c r="E15" s="94">
        <f t="shared" si="0"/>
        <v>0</v>
      </c>
      <c r="F15" s="213">
        <f t="shared" si="0"/>
        <v>3553277.49</v>
      </c>
      <c r="G15" s="94">
        <f t="shared" si="0"/>
        <v>0</v>
      </c>
      <c r="H15" s="94">
        <f t="shared" si="0"/>
        <v>235000</v>
      </c>
    </row>
    <row r="16" spans="3:8" ht="12.75">
      <c r="C16" s="117"/>
      <c r="D16" s="117"/>
      <c r="E16" s="117"/>
      <c r="F16" s="117"/>
      <c r="G16" s="117"/>
      <c r="H16" s="117"/>
    </row>
  </sheetData>
  <sheetProtection/>
  <mergeCells count="12">
    <mergeCell ref="A4:G4"/>
    <mergeCell ref="A7:A10"/>
    <mergeCell ref="B7:B10"/>
    <mergeCell ref="C7:C10"/>
    <mergeCell ref="D7:E7"/>
    <mergeCell ref="F7:G7"/>
    <mergeCell ref="A15:B15"/>
    <mergeCell ref="H7:H10"/>
    <mergeCell ref="D8:D10"/>
    <mergeCell ref="F8:F10"/>
    <mergeCell ref="E9:E10"/>
    <mergeCell ref="G9:G10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3"/>
  <legacyDrawing r:id="rId2"/>
  <oleObjects>
    <oleObject progId="Word.Document.8" shapeId="1023078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6.28125" style="0" customWidth="1"/>
    <col min="3" max="3" width="46.57421875" style="0" customWidth="1"/>
    <col min="4" max="4" width="16.140625" style="0" customWidth="1"/>
    <col min="5" max="5" width="16.8515625" style="0" customWidth="1"/>
    <col min="6" max="6" width="14.140625" style="0" customWidth="1"/>
    <col min="7" max="7" width="18.00390625" style="0" customWidth="1"/>
  </cols>
  <sheetData>
    <row r="1" spans="1:7" ht="12.75">
      <c r="A1" s="30"/>
      <c r="B1" s="30"/>
      <c r="C1" s="30"/>
      <c r="D1" s="52"/>
      <c r="E1" s="52"/>
      <c r="F1" s="52"/>
      <c r="G1" s="2" t="s">
        <v>304</v>
      </c>
    </row>
    <row r="2" spans="1:7" ht="12.75">
      <c r="A2" s="30"/>
      <c r="B2" s="30"/>
      <c r="C2" s="30"/>
      <c r="D2" s="52"/>
      <c r="E2" s="52"/>
      <c r="F2" s="52"/>
      <c r="G2" s="2" t="s">
        <v>267</v>
      </c>
    </row>
    <row r="3" spans="1:7" ht="12.75">
      <c r="A3" s="30"/>
      <c r="B3" s="30"/>
      <c r="C3" s="30"/>
      <c r="D3" s="52"/>
      <c r="E3" s="52"/>
      <c r="F3" s="52"/>
      <c r="G3" s="203"/>
    </row>
    <row r="4" spans="1:7" ht="36" customHeight="1">
      <c r="A4" s="380" t="s">
        <v>297</v>
      </c>
      <c r="B4" s="380"/>
      <c r="C4" s="380"/>
      <c r="D4" s="380"/>
      <c r="E4" s="380"/>
      <c r="F4" s="380"/>
      <c r="G4" s="380"/>
    </row>
    <row r="5" spans="1:7" ht="28.5" customHeight="1">
      <c r="A5" s="345" t="s">
        <v>0</v>
      </c>
      <c r="B5" s="325" t="s">
        <v>3</v>
      </c>
      <c r="C5" s="325" t="s">
        <v>223</v>
      </c>
      <c r="D5" s="324" t="s">
        <v>272</v>
      </c>
      <c r="E5" s="324" t="s">
        <v>273</v>
      </c>
      <c r="F5" s="324" t="s">
        <v>73</v>
      </c>
      <c r="G5" s="324"/>
    </row>
    <row r="6" spans="1:7" ht="30" customHeight="1">
      <c r="A6" s="345"/>
      <c r="B6" s="326"/>
      <c r="C6" s="326"/>
      <c r="D6" s="381"/>
      <c r="E6" s="324"/>
      <c r="F6" s="149" t="s">
        <v>257</v>
      </c>
      <c r="G6" s="149" t="s">
        <v>258</v>
      </c>
    </row>
    <row r="7" spans="1:7" ht="12.75">
      <c r="A7" s="55">
        <v>1</v>
      </c>
      <c r="B7" s="55">
        <v>2</v>
      </c>
      <c r="C7" s="55">
        <v>3</v>
      </c>
      <c r="D7" s="56">
        <v>4</v>
      </c>
      <c r="E7" s="56">
        <v>5</v>
      </c>
      <c r="F7" s="56">
        <v>6</v>
      </c>
      <c r="G7" s="56">
        <v>7</v>
      </c>
    </row>
    <row r="8" spans="1:7" ht="12.75">
      <c r="A8" s="241">
        <v>600</v>
      </c>
      <c r="B8" s="242"/>
      <c r="C8" s="242" t="s">
        <v>220</v>
      </c>
      <c r="D8" s="243">
        <v>175000</v>
      </c>
      <c r="E8" s="243">
        <v>175000</v>
      </c>
      <c r="F8" s="243">
        <v>0</v>
      </c>
      <c r="G8" s="243">
        <v>175000</v>
      </c>
    </row>
    <row r="9" spans="1:7" ht="27.75" customHeight="1">
      <c r="A9" s="189"/>
      <c r="B9" s="189">
        <v>60016</v>
      </c>
      <c r="C9" s="215" t="s">
        <v>279</v>
      </c>
      <c r="D9" s="233">
        <v>175000</v>
      </c>
      <c r="E9" s="233">
        <v>175000</v>
      </c>
      <c r="F9" s="233">
        <v>0</v>
      </c>
      <c r="G9" s="233">
        <v>175000</v>
      </c>
    </row>
    <row r="10" spans="1:7" ht="29.25" customHeight="1">
      <c r="A10" s="182">
        <v>754</v>
      </c>
      <c r="B10" s="182"/>
      <c r="C10" s="145" t="s">
        <v>178</v>
      </c>
      <c r="D10" s="185">
        <v>100000</v>
      </c>
      <c r="E10" s="185">
        <v>100000</v>
      </c>
      <c r="F10" s="185">
        <v>0</v>
      </c>
      <c r="G10" s="185">
        <v>100000</v>
      </c>
    </row>
    <row r="11" spans="1:7" ht="28.5" customHeight="1">
      <c r="A11" s="189"/>
      <c r="B11" s="189">
        <v>75412</v>
      </c>
      <c r="C11" s="146" t="s">
        <v>299</v>
      </c>
      <c r="D11" s="233">
        <v>100000</v>
      </c>
      <c r="E11" s="233">
        <v>100000</v>
      </c>
      <c r="F11" s="233">
        <v>0</v>
      </c>
      <c r="G11" s="233">
        <v>100000</v>
      </c>
    </row>
    <row r="12" spans="1:7" s="115" customFormat="1" ht="28.5" customHeight="1">
      <c r="A12" s="182">
        <v>900</v>
      </c>
      <c r="B12" s="182"/>
      <c r="C12" s="145" t="s">
        <v>180</v>
      </c>
      <c r="D12" s="185">
        <v>86700</v>
      </c>
      <c r="E12" s="185">
        <v>86700</v>
      </c>
      <c r="F12" s="185">
        <v>86700</v>
      </c>
      <c r="G12" s="185">
        <v>0</v>
      </c>
    </row>
    <row r="13" spans="1:7" ht="23.25" customHeight="1">
      <c r="A13" s="189"/>
      <c r="B13" s="189">
        <v>90005</v>
      </c>
      <c r="C13" s="146" t="s">
        <v>303</v>
      </c>
      <c r="D13" s="233">
        <v>86700</v>
      </c>
      <c r="E13" s="233">
        <v>86700</v>
      </c>
      <c r="F13" s="233">
        <v>86700</v>
      </c>
      <c r="G13" s="233">
        <v>0</v>
      </c>
    </row>
    <row r="14" spans="1:7" ht="31.5" customHeight="1">
      <c r="A14" s="182">
        <v>921</v>
      </c>
      <c r="B14" s="191"/>
      <c r="C14" s="244" t="s">
        <v>226</v>
      </c>
      <c r="D14" s="185">
        <f>40000+D16</f>
        <v>431000</v>
      </c>
      <c r="E14" s="185">
        <v>431000</v>
      </c>
      <c r="F14" s="185">
        <v>10000</v>
      </c>
      <c r="G14" s="185">
        <f>30000+G16</f>
        <v>421000</v>
      </c>
    </row>
    <row r="15" spans="1:7" ht="25.5">
      <c r="A15" s="245"/>
      <c r="B15" s="214">
        <v>92109</v>
      </c>
      <c r="C15" s="146" t="s">
        <v>300</v>
      </c>
      <c r="D15" s="57">
        <v>10000</v>
      </c>
      <c r="E15" s="57">
        <v>10000</v>
      </c>
      <c r="F15" s="57">
        <v>10000</v>
      </c>
      <c r="G15" s="57">
        <v>0</v>
      </c>
    </row>
    <row r="16" spans="1:7" ht="41.25" customHeight="1">
      <c r="A16" s="245"/>
      <c r="B16" s="214">
        <v>92120</v>
      </c>
      <c r="C16" s="146" t="s">
        <v>301</v>
      </c>
      <c r="D16" s="57">
        <v>391000</v>
      </c>
      <c r="E16" s="57">
        <v>391000</v>
      </c>
      <c r="F16" s="57">
        <v>0</v>
      </c>
      <c r="G16" s="57">
        <v>391000</v>
      </c>
    </row>
    <row r="17" spans="1:7" ht="29.25" customHeight="1">
      <c r="A17" s="245"/>
      <c r="B17" s="214">
        <v>92195</v>
      </c>
      <c r="C17" s="164" t="s">
        <v>282</v>
      </c>
      <c r="D17" s="57">
        <v>10000</v>
      </c>
      <c r="E17" s="57">
        <v>10000</v>
      </c>
      <c r="F17" s="57">
        <v>0</v>
      </c>
      <c r="G17" s="57">
        <v>10000</v>
      </c>
    </row>
    <row r="18" spans="1:7" ht="29.25" customHeight="1">
      <c r="A18" s="245"/>
      <c r="B18" s="214">
        <v>92195</v>
      </c>
      <c r="C18" s="164" t="s">
        <v>284</v>
      </c>
      <c r="D18" s="57">
        <v>10000</v>
      </c>
      <c r="E18" s="57">
        <v>10000</v>
      </c>
      <c r="F18" s="57">
        <v>0</v>
      </c>
      <c r="G18" s="57">
        <v>10000</v>
      </c>
    </row>
    <row r="19" spans="1:7" ht="30.75" customHeight="1">
      <c r="A19" s="245"/>
      <c r="B19" s="214">
        <v>92195</v>
      </c>
      <c r="C19" s="164" t="s">
        <v>285</v>
      </c>
      <c r="D19" s="57">
        <v>10000</v>
      </c>
      <c r="E19" s="57">
        <v>10000</v>
      </c>
      <c r="F19" s="57">
        <v>0</v>
      </c>
      <c r="G19" s="57">
        <v>10000</v>
      </c>
    </row>
    <row r="20" spans="1:7" ht="12.75">
      <c r="A20" s="182">
        <v>926</v>
      </c>
      <c r="B20" s="191"/>
      <c r="C20" s="244" t="s">
        <v>240</v>
      </c>
      <c r="D20" s="185">
        <v>10000</v>
      </c>
      <c r="E20" s="185">
        <v>10000</v>
      </c>
      <c r="F20" s="185">
        <v>0</v>
      </c>
      <c r="G20" s="185">
        <v>10000</v>
      </c>
    </row>
    <row r="21" spans="1:7" ht="30" customHeight="1">
      <c r="A21" s="245"/>
      <c r="B21" s="214">
        <v>92695</v>
      </c>
      <c r="C21" s="164" t="s">
        <v>287</v>
      </c>
      <c r="D21" s="57">
        <v>10000</v>
      </c>
      <c r="E21" s="57">
        <v>10000</v>
      </c>
      <c r="F21" s="57">
        <v>0</v>
      </c>
      <c r="G21" s="57">
        <v>10000</v>
      </c>
    </row>
    <row r="22" spans="1:7" ht="12.75">
      <c r="A22" s="204"/>
      <c r="B22" s="205"/>
      <c r="C22" s="202" t="s">
        <v>1</v>
      </c>
      <c r="D22" s="185">
        <f>D14+D20+D10+D8+D12</f>
        <v>802700</v>
      </c>
      <c r="E22" s="185">
        <f>E14+E20+E10+E8+E12</f>
        <v>802700</v>
      </c>
      <c r="F22" s="185">
        <f>F14+F12</f>
        <v>96700</v>
      </c>
      <c r="G22" s="185">
        <f>G14+G20+G10+G8</f>
        <v>706000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K19" sqref="K19"/>
    </sheetView>
  </sheetViews>
  <sheetFormatPr defaultColWidth="9.140625" defaultRowHeight="12.75"/>
  <cols>
    <col min="1" max="1" width="4.57421875" style="0" customWidth="1"/>
    <col min="2" max="2" width="35.8515625" style="0" customWidth="1"/>
    <col min="3" max="3" width="13.140625" style="0" customWidth="1"/>
    <col min="4" max="4" width="13.00390625" style="0" customWidth="1"/>
    <col min="5" max="5" width="12.8515625" style="0" customWidth="1"/>
    <col min="6" max="6" width="16.57421875" style="0" customWidth="1"/>
  </cols>
  <sheetData>
    <row r="1" spans="6:7" ht="12.75">
      <c r="F1" s="2" t="s">
        <v>315</v>
      </c>
      <c r="G1" s="28"/>
    </row>
    <row r="2" spans="6:7" ht="12.75">
      <c r="F2" s="2" t="s">
        <v>267</v>
      </c>
      <c r="G2" s="28"/>
    </row>
    <row r="4" spans="1:6" ht="15.75">
      <c r="A4" s="382" t="s">
        <v>268</v>
      </c>
      <c r="B4" s="382"/>
      <c r="C4" s="382"/>
      <c r="D4" s="382"/>
      <c r="E4" s="382"/>
      <c r="F4" s="382"/>
    </row>
    <row r="5" spans="1:6" ht="12.75">
      <c r="A5" s="98"/>
      <c r="B5" s="30"/>
      <c r="C5" s="30"/>
      <c r="D5" s="30"/>
      <c r="E5" s="30"/>
      <c r="F5" s="30"/>
    </row>
    <row r="6" spans="1:6" ht="12.75">
      <c r="A6" s="30"/>
      <c r="B6" s="30"/>
      <c r="C6" s="30"/>
      <c r="D6" s="99"/>
      <c r="E6" s="30"/>
      <c r="F6" s="30"/>
    </row>
    <row r="7" spans="1:6" ht="12.75" customHeight="1">
      <c r="A7" s="383" t="s">
        <v>35</v>
      </c>
      <c r="B7" s="383" t="s">
        <v>120</v>
      </c>
      <c r="C7" s="384" t="s">
        <v>121</v>
      </c>
      <c r="D7" s="384" t="s">
        <v>269</v>
      </c>
      <c r="E7" s="365" t="s">
        <v>122</v>
      </c>
      <c r="F7" s="368" t="s">
        <v>270</v>
      </c>
    </row>
    <row r="8" spans="1:6" ht="12.75">
      <c r="A8" s="383"/>
      <c r="B8" s="383"/>
      <c r="C8" s="383"/>
      <c r="D8" s="384"/>
      <c r="E8" s="366"/>
      <c r="F8" s="369"/>
    </row>
    <row r="9" spans="1:6" ht="12.75">
      <c r="A9" s="383"/>
      <c r="B9" s="383"/>
      <c r="C9" s="383"/>
      <c r="D9" s="384"/>
      <c r="E9" s="367"/>
      <c r="F9" s="370"/>
    </row>
    <row r="10" spans="1:6" ht="12.75">
      <c r="A10" s="186">
        <v>1</v>
      </c>
      <c r="B10" s="186">
        <v>2</v>
      </c>
      <c r="C10" s="186">
        <v>3</v>
      </c>
      <c r="D10" s="187">
        <v>4</v>
      </c>
      <c r="E10" s="188">
        <v>5</v>
      </c>
      <c r="F10" s="188">
        <v>6</v>
      </c>
    </row>
    <row r="11" spans="1:6" ht="12.75">
      <c r="A11" s="189" t="s">
        <v>46</v>
      </c>
      <c r="B11" s="190" t="s">
        <v>123</v>
      </c>
      <c r="C11" s="189"/>
      <c r="D11" s="217">
        <v>35615497.18</v>
      </c>
      <c r="E11" s="217">
        <v>684736</v>
      </c>
      <c r="F11" s="217">
        <f>D11+E11</f>
        <v>36300233.18</v>
      </c>
    </row>
    <row r="12" spans="1:6" ht="12.75">
      <c r="A12" s="189" t="s">
        <v>51</v>
      </c>
      <c r="B12" s="190" t="s">
        <v>124</v>
      </c>
      <c r="C12" s="189"/>
      <c r="D12" s="217">
        <v>41566595.9</v>
      </c>
      <c r="E12" s="217">
        <v>777090.4</v>
      </c>
      <c r="F12" s="217">
        <f>D12+E12</f>
        <v>42343686.3</v>
      </c>
    </row>
    <row r="13" spans="1:6" ht="12.75">
      <c r="A13" s="189" t="s">
        <v>52</v>
      </c>
      <c r="B13" s="190" t="s">
        <v>125</v>
      </c>
      <c r="C13" s="165"/>
      <c r="D13" s="217">
        <f>D11-D12</f>
        <v>-5951098.719999999</v>
      </c>
      <c r="E13" s="217">
        <f>E11-E12</f>
        <v>-92354.40000000002</v>
      </c>
      <c r="F13" s="217">
        <f>F11-F12</f>
        <v>-6043453.119999997</v>
      </c>
    </row>
    <row r="14" spans="1:6" ht="12.75">
      <c r="A14" s="362" t="s">
        <v>126</v>
      </c>
      <c r="B14" s="364"/>
      <c r="C14" s="191"/>
      <c r="D14" s="218">
        <f>D15+D16+D17+D18+D19+D20+D22+D23+D21</f>
        <v>6442913.02</v>
      </c>
      <c r="E14" s="218">
        <f>E15+E16+E17+E18+E19+E20+E23</f>
        <v>92354.4</v>
      </c>
      <c r="F14" s="218">
        <f>F15+F17+F18+F19+F20+F22+F16+F23+F21</f>
        <v>6535267.419999999</v>
      </c>
    </row>
    <row r="15" spans="1:6" ht="12.75">
      <c r="A15" s="189" t="s">
        <v>46</v>
      </c>
      <c r="B15" s="166" t="s">
        <v>127</v>
      </c>
      <c r="C15" s="189" t="s">
        <v>128</v>
      </c>
      <c r="D15" s="217">
        <v>0</v>
      </c>
      <c r="E15" s="217">
        <v>0</v>
      </c>
      <c r="F15" s="217">
        <f aca="true" t="shared" si="0" ref="F15:F31">D15+E15</f>
        <v>0</v>
      </c>
    </row>
    <row r="16" spans="1:6" ht="12.75">
      <c r="A16" s="192" t="s">
        <v>51</v>
      </c>
      <c r="B16" s="165" t="s">
        <v>129</v>
      </c>
      <c r="C16" s="189" t="s">
        <v>128</v>
      </c>
      <c r="D16" s="219">
        <v>1445724</v>
      </c>
      <c r="E16" s="217">
        <v>0</v>
      </c>
      <c r="F16" s="217">
        <f t="shared" si="0"/>
        <v>1445724</v>
      </c>
    </row>
    <row r="17" spans="1:6" ht="50.25" customHeight="1">
      <c r="A17" s="189" t="s">
        <v>52</v>
      </c>
      <c r="B17" s="193" t="s">
        <v>238</v>
      </c>
      <c r="C17" s="189" t="s">
        <v>130</v>
      </c>
      <c r="D17" s="217">
        <v>0</v>
      </c>
      <c r="E17" s="217">
        <v>0</v>
      </c>
      <c r="F17" s="217">
        <f t="shared" si="0"/>
        <v>0</v>
      </c>
    </row>
    <row r="18" spans="1:6" ht="12.75">
      <c r="A18" s="192" t="s">
        <v>54</v>
      </c>
      <c r="B18" s="165" t="s">
        <v>131</v>
      </c>
      <c r="C18" s="189" t="s">
        <v>132</v>
      </c>
      <c r="D18" s="217">
        <v>91814.3</v>
      </c>
      <c r="E18" s="217">
        <v>0</v>
      </c>
      <c r="F18" s="217">
        <f t="shared" si="0"/>
        <v>91814.3</v>
      </c>
    </row>
    <row r="19" spans="1:6" ht="12.75">
      <c r="A19" s="189" t="s">
        <v>56</v>
      </c>
      <c r="B19" s="165" t="s">
        <v>133</v>
      </c>
      <c r="C19" s="189" t="s">
        <v>134</v>
      </c>
      <c r="D19" s="217">
        <v>0</v>
      </c>
      <c r="E19" s="217">
        <v>0</v>
      </c>
      <c r="F19" s="217">
        <f t="shared" si="0"/>
        <v>0</v>
      </c>
    </row>
    <row r="20" spans="1:6" ht="12.75">
      <c r="A20" s="189" t="s">
        <v>57</v>
      </c>
      <c r="B20" s="165" t="s">
        <v>135</v>
      </c>
      <c r="C20" s="189" t="s">
        <v>136</v>
      </c>
      <c r="D20" s="220">
        <v>3902911.67</v>
      </c>
      <c r="E20" s="217">
        <v>92354.4</v>
      </c>
      <c r="F20" s="217">
        <f t="shared" si="0"/>
        <v>3995266.07</v>
      </c>
    </row>
    <row r="21" spans="1:6" ht="114.75">
      <c r="A21" s="192" t="s">
        <v>63</v>
      </c>
      <c r="B21" s="164" t="s">
        <v>294</v>
      </c>
      <c r="C21" s="189" t="s">
        <v>295</v>
      </c>
      <c r="D21" s="220">
        <v>34433.05</v>
      </c>
      <c r="E21" s="217">
        <v>0</v>
      </c>
      <c r="F21" s="217">
        <v>34433.05</v>
      </c>
    </row>
    <row r="22" spans="1:6" ht="12.75">
      <c r="A22" s="189" t="s">
        <v>139</v>
      </c>
      <c r="B22" s="165" t="s">
        <v>137</v>
      </c>
      <c r="C22" s="189" t="s">
        <v>138</v>
      </c>
      <c r="D22" s="217">
        <v>0</v>
      </c>
      <c r="E22" s="217">
        <v>0</v>
      </c>
      <c r="F22" s="217">
        <f t="shared" si="0"/>
        <v>0</v>
      </c>
    </row>
    <row r="23" spans="1:6" ht="12.75">
      <c r="A23" s="189" t="s">
        <v>296</v>
      </c>
      <c r="B23" s="194" t="s">
        <v>140</v>
      </c>
      <c r="C23" s="189" t="s">
        <v>225</v>
      </c>
      <c r="D23" s="217">
        <v>968030</v>
      </c>
      <c r="E23" s="217">
        <v>0</v>
      </c>
      <c r="F23" s="217">
        <f t="shared" si="0"/>
        <v>968030</v>
      </c>
    </row>
    <row r="24" spans="1:6" ht="12.75">
      <c r="A24" s="362" t="s">
        <v>141</v>
      </c>
      <c r="B24" s="364"/>
      <c r="C24" s="182"/>
      <c r="D24" s="218">
        <f>D25+D26+D27+D28+D29+D30+D31</f>
        <v>491814.3</v>
      </c>
      <c r="E24" s="218">
        <f>E25+E26+E27+E28+E29+E30+E31</f>
        <v>0</v>
      </c>
      <c r="F24" s="218">
        <f t="shared" si="0"/>
        <v>491814.3</v>
      </c>
    </row>
    <row r="25" spans="1:6" ht="12.75">
      <c r="A25" s="189" t="s">
        <v>46</v>
      </c>
      <c r="B25" s="165" t="s">
        <v>142</v>
      </c>
      <c r="C25" s="189" t="s">
        <v>143</v>
      </c>
      <c r="D25" s="217">
        <v>400000</v>
      </c>
      <c r="E25" s="217">
        <v>0</v>
      </c>
      <c r="F25" s="217">
        <f t="shared" si="0"/>
        <v>400000</v>
      </c>
    </row>
    <row r="26" spans="1:6" ht="51" customHeight="1">
      <c r="A26" s="192" t="s">
        <v>51</v>
      </c>
      <c r="B26" s="195" t="s">
        <v>144</v>
      </c>
      <c r="C26" s="192" t="s">
        <v>143</v>
      </c>
      <c r="D26" s="219">
        <v>0</v>
      </c>
      <c r="E26" s="217">
        <v>0</v>
      </c>
      <c r="F26" s="217">
        <f t="shared" si="0"/>
        <v>0</v>
      </c>
    </row>
    <row r="27" spans="1:6" ht="51">
      <c r="A27" s="189" t="s">
        <v>52</v>
      </c>
      <c r="B27" s="164" t="s">
        <v>145</v>
      </c>
      <c r="C27" s="189" t="s">
        <v>146</v>
      </c>
      <c r="D27" s="217">
        <v>0</v>
      </c>
      <c r="E27" s="217">
        <v>0</v>
      </c>
      <c r="F27" s="217">
        <f t="shared" si="0"/>
        <v>0</v>
      </c>
    </row>
    <row r="28" spans="1:6" ht="12.75">
      <c r="A28" s="192" t="s">
        <v>54</v>
      </c>
      <c r="B28" s="195" t="s">
        <v>147</v>
      </c>
      <c r="C28" s="192" t="s">
        <v>148</v>
      </c>
      <c r="D28" s="219">
        <v>91814.3</v>
      </c>
      <c r="E28" s="217">
        <v>0</v>
      </c>
      <c r="F28" s="217">
        <f t="shared" si="0"/>
        <v>91814.3</v>
      </c>
    </row>
    <row r="29" spans="1:6" ht="12.75">
      <c r="A29" s="189" t="s">
        <v>56</v>
      </c>
      <c r="B29" s="165" t="s">
        <v>149</v>
      </c>
      <c r="C29" s="189" t="s">
        <v>150</v>
      </c>
      <c r="D29" s="217">
        <v>0</v>
      </c>
      <c r="E29" s="217">
        <v>0</v>
      </c>
      <c r="F29" s="217">
        <f t="shared" si="0"/>
        <v>0</v>
      </c>
    </row>
    <row r="30" spans="1:6" ht="12.75">
      <c r="A30" s="196" t="s">
        <v>57</v>
      </c>
      <c r="B30" s="194" t="s">
        <v>151</v>
      </c>
      <c r="C30" s="196" t="s">
        <v>152</v>
      </c>
      <c r="D30" s="220">
        <v>0</v>
      </c>
      <c r="E30" s="217">
        <v>0</v>
      </c>
      <c r="F30" s="217">
        <f t="shared" si="0"/>
        <v>0</v>
      </c>
    </row>
    <row r="31" spans="1:6" ht="12.75">
      <c r="A31" s="196" t="s">
        <v>63</v>
      </c>
      <c r="B31" s="194" t="s">
        <v>153</v>
      </c>
      <c r="C31" s="197" t="s">
        <v>154</v>
      </c>
      <c r="D31" s="217">
        <v>0</v>
      </c>
      <c r="E31" s="217">
        <v>0</v>
      </c>
      <c r="F31" s="217">
        <f t="shared" si="0"/>
        <v>0</v>
      </c>
    </row>
    <row r="32" ht="15.75">
      <c r="A32" s="148"/>
    </row>
    <row r="33" spans="1:2" s="21" customFormat="1" ht="15.75">
      <c r="A33" s="148"/>
      <c r="B33" s="148"/>
    </row>
    <row r="34" spans="1:2" ht="12.75">
      <c r="A34" s="130"/>
      <c r="B34" s="130"/>
    </row>
  </sheetData>
  <sheetProtection/>
  <mergeCells count="9">
    <mergeCell ref="A24:B24"/>
    <mergeCell ref="A4:F4"/>
    <mergeCell ref="E7:E9"/>
    <mergeCell ref="F7:F9"/>
    <mergeCell ref="A14:B14"/>
    <mergeCell ref="A7:A9"/>
    <mergeCell ref="B7:B9"/>
    <mergeCell ref="C7:C9"/>
    <mergeCell ref="D7:D9"/>
  </mergeCells>
  <printOptions/>
  <pageMargins left="0.3937007874015748" right="0.35433070866141736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993789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10">
      <selection activeCell="G39" sqref="G39"/>
    </sheetView>
  </sheetViews>
  <sheetFormatPr defaultColWidth="9.140625" defaultRowHeight="12.75"/>
  <cols>
    <col min="1" max="1" width="3.140625" style="0" customWidth="1"/>
    <col min="2" max="2" width="18.00390625" style="0" customWidth="1"/>
    <col min="3" max="3" width="10.8515625" style="0" customWidth="1"/>
    <col min="4" max="5" width="8.7109375" style="0" customWidth="1"/>
    <col min="6" max="6" width="8.28125" style="0" customWidth="1"/>
    <col min="7" max="7" width="8.7109375" style="0" customWidth="1"/>
    <col min="8" max="8" width="7.7109375" style="0" customWidth="1"/>
    <col min="9" max="9" width="8.00390625" style="0" customWidth="1"/>
    <col min="10" max="10" width="7.28125" style="0" customWidth="1"/>
    <col min="11" max="11" width="7.00390625" style="0" customWidth="1"/>
    <col min="12" max="12" width="8.421875" style="0" customWidth="1"/>
    <col min="13" max="13" width="7.8515625" style="0" customWidth="1"/>
    <col min="15" max="15" width="8.57421875" style="0" customWidth="1"/>
    <col min="16" max="16" width="8.00390625" style="0" customWidth="1"/>
  </cols>
  <sheetData>
    <row r="1" s="161" customFormat="1" ht="12">
      <c r="Q1" s="162" t="s">
        <v>219</v>
      </c>
    </row>
    <row r="2" s="161" customFormat="1" ht="12">
      <c r="Q2" s="162" t="s">
        <v>24</v>
      </c>
    </row>
    <row r="3" ht="7.5" customHeight="1">
      <c r="Q3" s="28"/>
    </row>
    <row r="4" spans="1:17" ht="24.75" customHeight="1">
      <c r="A4" s="385" t="s">
        <v>194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</row>
    <row r="5" spans="1:17" ht="7.5" customHeight="1">
      <c r="A5" s="59"/>
      <c r="B5" s="59"/>
      <c r="C5" s="59"/>
      <c r="D5" s="60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s="86" customFormat="1" ht="9.75">
      <c r="A6" s="387" t="s">
        <v>35</v>
      </c>
      <c r="B6" s="387" t="s">
        <v>65</v>
      </c>
      <c r="C6" s="388" t="s">
        <v>66</v>
      </c>
      <c r="D6" s="389" t="s">
        <v>67</v>
      </c>
      <c r="E6" s="390" t="s">
        <v>68</v>
      </c>
      <c r="F6" s="391" t="s">
        <v>6</v>
      </c>
      <c r="G6" s="391"/>
      <c r="H6" s="391" t="s">
        <v>39</v>
      </c>
      <c r="I6" s="391"/>
      <c r="J6" s="391"/>
      <c r="K6" s="391"/>
      <c r="L6" s="391"/>
      <c r="M6" s="391"/>
      <c r="N6" s="391"/>
      <c r="O6" s="391"/>
      <c r="P6" s="391"/>
      <c r="Q6" s="391"/>
    </row>
    <row r="7" spans="1:17" s="86" customFormat="1" ht="9.75">
      <c r="A7" s="387"/>
      <c r="B7" s="387"/>
      <c r="C7" s="388"/>
      <c r="D7" s="389"/>
      <c r="E7" s="390"/>
      <c r="F7" s="390" t="s">
        <v>69</v>
      </c>
      <c r="G7" s="390" t="s">
        <v>70</v>
      </c>
      <c r="H7" s="391" t="s">
        <v>71</v>
      </c>
      <c r="I7" s="391"/>
      <c r="J7" s="391"/>
      <c r="K7" s="391"/>
      <c r="L7" s="391"/>
      <c r="M7" s="391"/>
      <c r="N7" s="391"/>
      <c r="O7" s="391"/>
      <c r="P7" s="391"/>
      <c r="Q7" s="391"/>
    </row>
    <row r="8" spans="1:17" s="86" customFormat="1" ht="9.75">
      <c r="A8" s="387"/>
      <c r="B8" s="387"/>
      <c r="C8" s="388"/>
      <c r="D8" s="389"/>
      <c r="E8" s="390"/>
      <c r="F8" s="390"/>
      <c r="G8" s="390"/>
      <c r="H8" s="390" t="s">
        <v>72</v>
      </c>
      <c r="I8" s="391" t="s">
        <v>73</v>
      </c>
      <c r="J8" s="391"/>
      <c r="K8" s="391"/>
      <c r="L8" s="391"/>
      <c r="M8" s="391"/>
      <c r="N8" s="391"/>
      <c r="O8" s="391"/>
      <c r="P8" s="391"/>
      <c r="Q8" s="391"/>
    </row>
    <row r="9" spans="1:17" s="86" customFormat="1" ht="9.75">
      <c r="A9" s="387"/>
      <c r="B9" s="387"/>
      <c r="C9" s="388"/>
      <c r="D9" s="389"/>
      <c r="E9" s="390"/>
      <c r="F9" s="390"/>
      <c r="G9" s="390"/>
      <c r="H9" s="390"/>
      <c r="I9" s="391" t="s">
        <v>74</v>
      </c>
      <c r="J9" s="391"/>
      <c r="K9" s="391"/>
      <c r="L9" s="391"/>
      <c r="M9" s="391" t="s">
        <v>75</v>
      </c>
      <c r="N9" s="391"/>
      <c r="O9" s="391"/>
      <c r="P9" s="391"/>
      <c r="Q9" s="391"/>
    </row>
    <row r="10" spans="1:17" s="86" customFormat="1" ht="9.75">
      <c r="A10" s="387"/>
      <c r="B10" s="387"/>
      <c r="C10" s="388"/>
      <c r="D10" s="389"/>
      <c r="E10" s="390"/>
      <c r="F10" s="390"/>
      <c r="G10" s="390"/>
      <c r="H10" s="390"/>
      <c r="I10" s="390" t="s">
        <v>76</v>
      </c>
      <c r="J10" s="391" t="s">
        <v>77</v>
      </c>
      <c r="K10" s="391"/>
      <c r="L10" s="391"/>
      <c r="M10" s="390" t="s">
        <v>78</v>
      </c>
      <c r="N10" s="390" t="s">
        <v>77</v>
      </c>
      <c r="O10" s="390"/>
      <c r="P10" s="390"/>
      <c r="Q10" s="390"/>
    </row>
    <row r="11" spans="1:17" s="86" customFormat="1" ht="36.75" customHeight="1">
      <c r="A11" s="387"/>
      <c r="B11" s="387"/>
      <c r="C11" s="388"/>
      <c r="D11" s="389"/>
      <c r="E11" s="390"/>
      <c r="F11" s="390"/>
      <c r="G11" s="390"/>
      <c r="H11" s="390"/>
      <c r="I11" s="390"/>
      <c r="J11" s="85" t="s">
        <v>79</v>
      </c>
      <c r="K11" s="85" t="s">
        <v>80</v>
      </c>
      <c r="L11" s="85" t="s">
        <v>81</v>
      </c>
      <c r="M11" s="390"/>
      <c r="N11" s="85" t="s">
        <v>82</v>
      </c>
      <c r="O11" s="85" t="s">
        <v>83</v>
      </c>
      <c r="P11" s="85" t="s">
        <v>80</v>
      </c>
      <c r="Q11" s="85" t="s">
        <v>84</v>
      </c>
    </row>
    <row r="12" spans="1:17" ht="12.75">
      <c r="A12" s="62">
        <v>1</v>
      </c>
      <c r="B12" s="62">
        <v>2</v>
      </c>
      <c r="C12" s="62">
        <v>3</v>
      </c>
      <c r="D12" s="63">
        <v>4</v>
      </c>
      <c r="E12" s="64">
        <v>5</v>
      </c>
      <c r="F12" s="64">
        <v>6</v>
      </c>
      <c r="G12" s="64">
        <v>7</v>
      </c>
      <c r="H12" s="64">
        <v>8</v>
      </c>
      <c r="I12" s="64">
        <v>9</v>
      </c>
      <c r="J12" s="64">
        <v>10</v>
      </c>
      <c r="K12" s="64">
        <v>11</v>
      </c>
      <c r="L12" s="64">
        <v>12</v>
      </c>
      <c r="M12" s="64">
        <v>13</v>
      </c>
      <c r="N12" s="64">
        <v>14</v>
      </c>
      <c r="O12" s="64">
        <v>15</v>
      </c>
      <c r="P12" s="64">
        <v>16</v>
      </c>
      <c r="Q12" s="64">
        <v>17</v>
      </c>
    </row>
    <row r="13" spans="1:17" ht="12.75">
      <c r="A13" s="65">
        <v>1</v>
      </c>
      <c r="B13" s="66" t="s">
        <v>85</v>
      </c>
      <c r="C13" s="407" t="s">
        <v>58</v>
      </c>
      <c r="D13" s="408"/>
      <c r="E13" s="67">
        <f>E18</f>
        <v>4256860</v>
      </c>
      <c r="F13" s="67">
        <f aca="true" t="shared" si="0" ref="F13:Q13">F18</f>
        <v>1909220</v>
      </c>
      <c r="G13" s="67">
        <f t="shared" si="0"/>
        <v>2347640</v>
      </c>
      <c r="H13" s="67">
        <f t="shared" si="0"/>
        <v>4256860</v>
      </c>
      <c r="I13" s="67">
        <f t="shared" si="0"/>
        <v>1909220</v>
      </c>
      <c r="J13" s="67">
        <f t="shared" si="0"/>
        <v>0</v>
      </c>
      <c r="K13" s="67">
        <f t="shared" si="0"/>
        <v>0</v>
      </c>
      <c r="L13" s="67">
        <f t="shared" si="0"/>
        <v>1909220</v>
      </c>
      <c r="M13" s="67">
        <f t="shared" si="0"/>
        <v>2347640</v>
      </c>
      <c r="N13" s="67">
        <f t="shared" si="0"/>
        <v>469528</v>
      </c>
      <c r="O13" s="67">
        <f t="shared" si="0"/>
        <v>1878112</v>
      </c>
      <c r="P13" s="67">
        <f t="shared" si="0"/>
        <v>0</v>
      </c>
      <c r="Q13" s="67">
        <f t="shared" si="0"/>
        <v>0</v>
      </c>
    </row>
    <row r="14" spans="1:17" ht="10.5" customHeight="1">
      <c r="A14" s="397" t="s">
        <v>86</v>
      </c>
      <c r="B14" s="68" t="s">
        <v>87</v>
      </c>
      <c r="C14" s="398" t="s">
        <v>195</v>
      </c>
      <c r="D14" s="399"/>
      <c r="E14" s="399"/>
      <c r="F14" s="399"/>
      <c r="G14" s="399"/>
      <c r="H14" s="399"/>
      <c r="I14" s="399"/>
      <c r="J14" s="399"/>
      <c r="K14" s="399"/>
      <c r="L14" s="399"/>
      <c r="M14" s="399"/>
      <c r="N14" s="399"/>
      <c r="O14" s="399"/>
      <c r="P14" s="399"/>
      <c r="Q14" s="400"/>
    </row>
    <row r="15" spans="1:17" ht="12.75">
      <c r="A15" s="397"/>
      <c r="B15" s="68" t="s">
        <v>88</v>
      </c>
      <c r="C15" s="401"/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2"/>
      <c r="P15" s="402"/>
      <c r="Q15" s="403"/>
    </row>
    <row r="16" spans="1:17" ht="12.75">
      <c r="A16" s="397"/>
      <c r="B16" s="68" t="s">
        <v>89</v>
      </c>
      <c r="C16" s="401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3"/>
    </row>
    <row r="17" spans="1:17" ht="12.75">
      <c r="A17" s="397"/>
      <c r="B17" s="68" t="s">
        <v>90</v>
      </c>
      <c r="C17" s="404"/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405"/>
      <c r="P17" s="405"/>
      <c r="Q17" s="406"/>
    </row>
    <row r="18" spans="1:17" ht="11.25" customHeight="1">
      <c r="A18" s="397"/>
      <c r="B18" s="68" t="s">
        <v>91</v>
      </c>
      <c r="C18" s="69"/>
      <c r="D18" s="70" t="s">
        <v>196</v>
      </c>
      <c r="E18" s="71">
        <f>F18+G18</f>
        <v>4256860</v>
      </c>
      <c r="F18" s="71">
        <f>F19+F20</f>
        <v>1909220</v>
      </c>
      <c r="G18" s="71">
        <f aca="true" t="shared" si="1" ref="G18:Q18">G19+G20</f>
        <v>2347640</v>
      </c>
      <c r="H18" s="74">
        <f>I18+M18</f>
        <v>4256860</v>
      </c>
      <c r="I18" s="74">
        <f>J18+K18+L18</f>
        <v>1909220</v>
      </c>
      <c r="J18" s="71">
        <f t="shared" si="1"/>
        <v>0</v>
      </c>
      <c r="K18" s="71">
        <f t="shared" si="1"/>
        <v>0</v>
      </c>
      <c r="L18" s="71">
        <f t="shared" si="1"/>
        <v>1909220</v>
      </c>
      <c r="M18" s="74">
        <f>N18+O18+P18+Q18</f>
        <v>2347640</v>
      </c>
      <c r="N18" s="71">
        <f t="shared" si="1"/>
        <v>469528</v>
      </c>
      <c r="O18" s="71">
        <f t="shared" si="1"/>
        <v>1878112</v>
      </c>
      <c r="P18" s="71">
        <f t="shared" si="1"/>
        <v>0</v>
      </c>
      <c r="Q18" s="71">
        <f t="shared" si="1"/>
        <v>0</v>
      </c>
    </row>
    <row r="19" spans="1:17" ht="12" customHeight="1">
      <c r="A19" s="397"/>
      <c r="B19" s="68" t="s">
        <v>92</v>
      </c>
      <c r="C19" s="72"/>
      <c r="D19" s="73" t="s">
        <v>93</v>
      </c>
      <c r="E19" s="71">
        <f>F19+G19</f>
        <v>2699702</v>
      </c>
      <c r="F19" s="71">
        <f>I19</f>
        <v>1525882</v>
      </c>
      <c r="G19" s="71">
        <v>1173820</v>
      </c>
      <c r="H19" s="74">
        <f>I19+M19</f>
        <v>2699702</v>
      </c>
      <c r="I19" s="74">
        <f>J19+K19+L19</f>
        <v>1525882</v>
      </c>
      <c r="J19" s="71">
        <v>0</v>
      </c>
      <c r="K19" s="71">
        <v>0</v>
      </c>
      <c r="L19" s="71">
        <f>1110515+383642+31725</f>
        <v>1525882</v>
      </c>
      <c r="M19" s="74">
        <f>N19+O19+P19+Q19</f>
        <v>1173820</v>
      </c>
      <c r="N19" s="71">
        <v>0</v>
      </c>
      <c r="O19" s="71">
        <v>1173820</v>
      </c>
      <c r="P19" s="71">
        <v>0</v>
      </c>
      <c r="Q19" s="71">
        <v>0</v>
      </c>
    </row>
    <row r="20" spans="1:17" ht="11.25" customHeight="1">
      <c r="A20" s="397"/>
      <c r="B20" s="68" t="s">
        <v>94</v>
      </c>
      <c r="C20" s="72"/>
      <c r="D20" s="73"/>
      <c r="E20" s="71">
        <f>F20+G20</f>
        <v>1557158</v>
      </c>
      <c r="F20" s="71">
        <v>383338</v>
      </c>
      <c r="G20" s="71">
        <v>1173820</v>
      </c>
      <c r="H20" s="74">
        <f>I20+M20</f>
        <v>1557158</v>
      </c>
      <c r="I20" s="74">
        <f>J20+K20+L20</f>
        <v>383338</v>
      </c>
      <c r="J20" s="74">
        <v>0</v>
      </c>
      <c r="K20" s="74">
        <v>0</v>
      </c>
      <c r="L20" s="74">
        <v>383338</v>
      </c>
      <c r="M20" s="74">
        <f>N20+O20+P20+Q20</f>
        <v>1173820</v>
      </c>
      <c r="N20" s="74">
        <v>469528</v>
      </c>
      <c r="O20" s="74">
        <v>704292</v>
      </c>
      <c r="P20" s="74"/>
      <c r="Q20" s="74"/>
    </row>
    <row r="21" spans="1:17" ht="12.75" customHeight="1" hidden="1">
      <c r="A21" s="397"/>
      <c r="B21" s="68" t="s">
        <v>95</v>
      </c>
      <c r="C21" s="72"/>
      <c r="D21" s="73"/>
      <c r="E21" s="71"/>
      <c r="F21" s="71"/>
      <c r="G21" s="71"/>
      <c r="H21" s="74"/>
      <c r="I21" s="74"/>
      <c r="J21" s="74"/>
      <c r="K21" s="74"/>
      <c r="L21" s="74"/>
      <c r="M21" s="74"/>
      <c r="N21" s="74"/>
      <c r="O21" s="74"/>
      <c r="P21" s="74"/>
      <c r="Q21" s="74"/>
    </row>
    <row r="22" spans="1:17" ht="12.75" customHeight="1" hidden="1">
      <c r="A22" s="397"/>
      <c r="B22" s="68" t="s">
        <v>96</v>
      </c>
      <c r="C22" s="72"/>
      <c r="D22" s="73"/>
      <c r="E22" s="71"/>
      <c r="F22" s="71"/>
      <c r="G22" s="71"/>
      <c r="H22" s="74"/>
      <c r="I22" s="74"/>
      <c r="J22" s="74"/>
      <c r="K22" s="74"/>
      <c r="L22" s="74"/>
      <c r="M22" s="74"/>
      <c r="N22" s="74"/>
      <c r="O22" s="74"/>
      <c r="P22" s="74"/>
      <c r="Q22" s="74"/>
    </row>
    <row r="23" spans="1:17" ht="12.75" customHeight="1" hidden="1">
      <c r="A23" s="397" t="s">
        <v>97</v>
      </c>
      <c r="B23" s="68" t="s">
        <v>87</v>
      </c>
      <c r="C23" s="392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93"/>
      <c r="P23" s="393"/>
      <c r="Q23" s="394"/>
    </row>
    <row r="24" spans="1:17" ht="12.75" customHeight="1" hidden="1">
      <c r="A24" s="397"/>
      <c r="B24" s="68" t="s">
        <v>88</v>
      </c>
      <c r="C24" s="392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4"/>
    </row>
    <row r="25" spans="1:17" ht="12.75" customHeight="1" hidden="1">
      <c r="A25" s="397"/>
      <c r="B25" s="68" t="s">
        <v>89</v>
      </c>
      <c r="C25" s="392"/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93"/>
      <c r="P25" s="393"/>
      <c r="Q25" s="394"/>
    </row>
    <row r="26" spans="1:17" ht="12.75" customHeight="1" hidden="1">
      <c r="A26" s="397"/>
      <c r="B26" s="68" t="s">
        <v>90</v>
      </c>
      <c r="C26" s="392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4"/>
    </row>
    <row r="27" spans="1:17" ht="12.75" customHeight="1" hidden="1">
      <c r="A27" s="397"/>
      <c r="B27" s="68" t="s">
        <v>91</v>
      </c>
      <c r="C27" s="69"/>
      <c r="D27" s="70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1:17" ht="12.75" customHeight="1" hidden="1">
      <c r="A28" s="397"/>
      <c r="B28" s="68" t="s">
        <v>92</v>
      </c>
      <c r="C28" s="72"/>
      <c r="D28" s="73"/>
      <c r="E28" s="71"/>
      <c r="F28" s="71"/>
      <c r="G28" s="71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1:17" ht="12.75" customHeight="1" hidden="1">
      <c r="A29" s="397"/>
      <c r="B29" s="68" t="s">
        <v>94</v>
      </c>
      <c r="C29" s="72"/>
      <c r="D29" s="73"/>
      <c r="E29" s="71"/>
      <c r="F29" s="71"/>
      <c r="G29" s="71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1:17" ht="12.75" customHeight="1" hidden="1">
      <c r="A30" s="397"/>
      <c r="B30" s="68" t="s">
        <v>95</v>
      </c>
      <c r="C30" s="72"/>
      <c r="D30" s="73"/>
      <c r="E30" s="71"/>
      <c r="F30" s="71"/>
      <c r="G30" s="71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1:17" ht="12.75" customHeight="1" hidden="1">
      <c r="A31" s="397"/>
      <c r="B31" s="68" t="s">
        <v>98</v>
      </c>
      <c r="C31" s="72"/>
      <c r="D31" s="73"/>
      <c r="E31" s="71"/>
      <c r="F31" s="71"/>
      <c r="G31" s="71"/>
      <c r="H31" s="74"/>
      <c r="I31" s="74"/>
      <c r="J31" s="74"/>
      <c r="K31" s="74"/>
      <c r="L31" s="74"/>
      <c r="M31" s="74"/>
      <c r="N31" s="74"/>
      <c r="O31" s="74"/>
      <c r="P31" s="74"/>
      <c r="Q31" s="74"/>
    </row>
    <row r="32" spans="1:17" ht="12.75" customHeight="1" hidden="1">
      <c r="A32" s="75" t="s">
        <v>99</v>
      </c>
      <c r="B32" s="68" t="s">
        <v>100</v>
      </c>
      <c r="C32" s="392"/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394"/>
    </row>
    <row r="33" spans="1:17" ht="12.75">
      <c r="A33" s="76">
        <v>2</v>
      </c>
      <c r="B33" s="77" t="s">
        <v>101</v>
      </c>
      <c r="C33" s="395" t="s">
        <v>58</v>
      </c>
      <c r="D33" s="396"/>
      <c r="E33" s="78">
        <f>E38+E48+E57+E69</f>
        <v>487450</v>
      </c>
      <c r="F33" s="78">
        <f aca="true" t="shared" si="2" ref="F33:Q33">F38+F48+F57+F69</f>
        <v>73117</v>
      </c>
      <c r="G33" s="78">
        <f t="shared" si="2"/>
        <v>414333</v>
      </c>
      <c r="H33" s="78">
        <f t="shared" si="2"/>
        <v>180339</v>
      </c>
      <c r="I33" s="78">
        <f t="shared" si="2"/>
        <v>27051</v>
      </c>
      <c r="J33" s="78">
        <f t="shared" si="2"/>
        <v>0</v>
      </c>
      <c r="K33" s="78">
        <f t="shared" si="2"/>
        <v>0</v>
      </c>
      <c r="L33" s="78">
        <f t="shared" si="2"/>
        <v>27051</v>
      </c>
      <c r="M33" s="78">
        <f t="shared" si="2"/>
        <v>153288</v>
      </c>
      <c r="N33" s="78">
        <f t="shared" si="2"/>
        <v>153288</v>
      </c>
      <c r="O33" s="78">
        <f t="shared" si="2"/>
        <v>0</v>
      </c>
      <c r="P33" s="78">
        <f t="shared" si="2"/>
        <v>0</v>
      </c>
      <c r="Q33" s="78">
        <f t="shared" si="2"/>
        <v>0</v>
      </c>
    </row>
    <row r="34" spans="1:17" ht="10.5" customHeight="1">
      <c r="A34" s="397" t="s">
        <v>102</v>
      </c>
      <c r="B34" s="68" t="s">
        <v>87</v>
      </c>
      <c r="C34" s="398" t="s">
        <v>103</v>
      </c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400"/>
    </row>
    <row r="35" spans="1:17" ht="12.75">
      <c r="A35" s="397"/>
      <c r="B35" s="68" t="s">
        <v>88</v>
      </c>
      <c r="C35" s="401"/>
      <c r="D35" s="402"/>
      <c r="E35" s="402"/>
      <c r="F35" s="402"/>
      <c r="G35" s="402"/>
      <c r="H35" s="402"/>
      <c r="I35" s="402"/>
      <c r="J35" s="402"/>
      <c r="K35" s="402"/>
      <c r="L35" s="402"/>
      <c r="M35" s="402"/>
      <c r="N35" s="402"/>
      <c r="O35" s="402"/>
      <c r="P35" s="402"/>
      <c r="Q35" s="403"/>
    </row>
    <row r="36" spans="1:17" ht="12.75">
      <c r="A36" s="397"/>
      <c r="B36" s="68" t="s">
        <v>89</v>
      </c>
      <c r="C36" s="401"/>
      <c r="D36" s="402"/>
      <c r="E36" s="402"/>
      <c r="F36" s="402"/>
      <c r="G36" s="402"/>
      <c r="H36" s="402"/>
      <c r="I36" s="402"/>
      <c r="J36" s="402"/>
      <c r="K36" s="402"/>
      <c r="L36" s="402"/>
      <c r="M36" s="402"/>
      <c r="N36" s="402"/>
      <c r="O36" s="402"/>
      <c r="P36" s="402"/>
      <c r="Q36" s="403"/>
    </row>
    <row r="37" spans="1:17" ht="12.75">
      <c r="A37" s="397"/>
      <c r="B37" s="68" t="s">
        <v>90</v>
      </c>
      <c r="C37" s="404"/>
      <c r="D37" s="405"/>
      <c r="E37" s="405"/>
      <c r="F37" s="405"/>
      <c r="G37" s="405"/>
      <c r="H37" s="405"/>
      <c r="I37" s="405"/>
      <c r="J37" s="405"/>
      <c r="K37" s="405"/>
      <c r="L37" s="405"/>
      <c r="M37" s="405"/>
      <c r="N37" s="405"/>
      <c r="O37" s="405"/>
      <c r="P37" s="405"/>
      <c r="Q37" s="406"/>
    </row>
    <row r="38" spans="1:17" ht="12.75">
      <c r="A38" s="397"/>
      <c r="B38" s="68" t="s">
        <v>91</v>
      </c>
      <c r="C38" s="69"/>
      <c r="D38" s="70" t="s">
        <v>104</v>
      </c>
      <c r="E38" s="71">
        <v>123840</v>
      </c>
      <c r="F38" s="71">
        <v>18576</v>
      </c>
      <c r="G38" s="71">
        <v>105264</v>
      </c>
      <c r="H38" s="71">
        <v>14144</v>
      </c>
      <c r="I38" s="71">
        <v>2122</v>
      </c>
      <c r="J38" s="71">
        <v>0</v>
      </c>
      <c r="K38" s="71">
        <v>0</v>
      </c>
      <c r="L38" s="71">
        <v>2122</v>
      </c>
      <c r="M38" s="71">
        <v>12022</v>
      </c>
      <c r="N38" s="71">
        <v>12022</v>
      </c>
      <c r="O38" s="71">
        <v>0</v>
      </c>
      <c r="P38" s="71">
        <v>0</v>
      </c>
      <c r="Q38" s="71">
        <v>0</v>
      </c>
    </row>
    <row r="39" spans="1:17" ht="12" customHeight="1">
      <c r="A39" s="397"/>
      <c r="B39" s="68" t="s">
        <v>92</v>
      </c>
      <c r="C39" s="72"/>
      <c r="D39" s="73" t="s">
        <v>104</v>
      </c>
      <c r="E39" s="71">
        <v>14144</v>
      </c>
      <c r="F39" s="71">
        <v>2122</v>
      </c>
      <c r="G39" s="71">
        <v>12022</v>
      </c>
      <c r="H39" s="74">
        <v>14144</v>
      </c>
      <c r="I39" s="74">
        <v>2122</v>
      </c>
      <c r="J39" s="74">
        <v>0</v>
      </c>
      <c r="K39" s="74">
        <v>0</v>
      </c>
      <c r="L39" s="74">
        <v>2122</v>
      </c>
      <c r="M39" s="74">
        <v>12022</v>
      </c>
      <c r="N39" s="74">
        <v>12022</v>
      </c>
      <c r="O39" s="74">
        <v>0</v>
      </c>
      <c r="P39" s="74">
        <v>0</v>
      </c>
      <c r="Q39" s="74">
        <v>0</v>
      </c>
    </row>
    <row r="40" spans="1:17" ht="12.75" customHeight="1" hidden="1">
      <c r="A40" s="397"/>
      <c r="B40" s="68" t="s">
        <v>94</v>
      </c>
      <c r="C40" s="72"/>
      <c r="D40" s="73"/>
      <c r="E40" s="71"/>
      <c r="F40" s="71"/>
      <c r="G40" s="71"/>
      <c r="H40" s="74"/>
      <c r="I40" s="74"/>
      <c r="J40" s="74"/>
      <c r="K40" s="74"/>
      <c r="L40" s="74"/>
      <c r="M40" s="74"/>
      <c r="N40" s="74"/>
      <c r="O40" s="74"/>
      <c r="P40" s="74"/>
      <c r="Q40" s="74"/>
    </row>
    <row r="41" spans="1:17" ht="12.75" customHeight="1" hidden="1">
      <c r="A41" s="397"/>
      <c r="B41" s="68" t="s">
        <v>95</v>
      </c>
      <c r="C41" s="72"/>
      <c r="D41" s="73"/>
      <c r="E41" s="71"/>
      <c r="F41" s="71"/>
      <c r="G41" s="71"/>
      <c r="H41" s="74"/>
      <c r="I41" s="74"/>
      <c r="J41" s="74"/>
      <c r="K41" s="74"/>
      <c r="L41" s="74"/>
      <c r="M41" s="74"/>
      <c r="N41" s="74"/>
      <c r="O41" s="74"/>
      <c r="P41" s="74"/>
      <c r="Q41" s="74"/>
    </row>
    <row r="42" spans="1:17" ht="12.75" customHeight="1" hidden="1">
      <c r="A42" s="397"/>
      <c r="B42" s="68" t="s">
        <v>98</v>
      </c>
      <c r="C42" s="72"/>
      <c r="D42" s="73"/>
      <c r="E42" s="71"/>
      <c r="F42" s="71"/>
      <c r="G42" s="71"/>
      <c r="H42" s="74"/>
      <c r="I42" s="74"/>
      <c r="J42" s="74"/>
      <c r="K42" s="74"/>
      <c r="L42" s="74"/>
      <c r="M42" s="74"/>
      <c r="N42" s="74"/>
      <c r="O42" s="74"/>
      <c r="P42" s="74"/>
      <c r="Q42" s="74"/>
    </row>
    <row r="43" spans="1:17" ht="12.75" customHeight="1" hidden="1">
      <c r="A43" s="79" t="s">
        <v>105</v>
      </c>
      <c r="B43" s="80" t="s">
        <v>100</v>
      </c>
      <c r="C43" s="410"/>
      <c r="D43" s="411"/>
      <c r="E43" s="411"/>
      <c r="F43" s="411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2"/>
    </row>
    <row r="44" spans="1:17" ht="10.5" customHeight="1">
      <c r="A44" s="397" t="s">
        <v>105</v>
      </c>
      <c r="B44" s="68" t="s">
        <v>87</v>
      </c>
      <c r="C44" s="398" t="s">
        <v>106</v>
      </c>
      <c r="D44" s="399"/>
      <c r="E44" s="399"/>
      <c r="F44" s="399"/>
      <c r="G44" s="399"/>
      <c r="H44" s="399"/>
      <c r="I44" s="399"/>
      <c r="J44" s="399"/>
      <c r="K44" s="399"/>
      <c r="L44" s="399"/>
      <c r="M44" s="399"/>
      <c r="N44" s="399"/>
      <c r="O44" s="399"/>
      <c r="P44" s="399"/>
      <c r="Q44" s="400"/>
    </row>
    <row r="45" spans="1:17" ht="11.25" customHeight="1">
      <c r="A45" s="397"/>
      <c r="B45" s="68" t="s">
        <v>88</v>
      </c>
      <c r="C45" s="401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403"/>
    </row>
    <row r="46" spans="1:17" ht="10.5" customHeight="1">
      <c r="A46" s="397"/>
      <c r="B46" s="68" t="s">
        <v>89</v>
      </c>
      <c r="C46" s="401"/>
      <c r="D46" s="402"/>
      <c r="E46" s="402"/>
      <c r="F46" s="402"/>
      <c r="G46" s="402"/>
      <c r="H46" s="402"/>
      <c r="I46" s="402"/>
      <c r="J46" s="402"/>
      <c r="K46" s="402"/>
      <c r="L46" s="402"/>
      <c r="M46" s="402"/>
      <c r="N46" s="402"/>
      <c r="O46" s="402"/>
      <c r="P46" s="402"/>
      <c r="Q46" s="403"/>
    </row>
    <row r="47" spans="1:17" ht="11.25" customHeight="1">
      <c r="A47" s="397"/>
      <c r="B47" s="68" t="s">
        <v>90</v>
      </c>
      <c r="C47" s="404"/>
      <c r="D47" s="405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5"/>
      <c r="Q47" s="406"/>
    </row>
    <row r="48" spans="1:17" ht="12.75">
      <c r="A48" s="397"/>
      <c r="B48" s="68" t="s">
        <v>91</v>
      </c>
      <c r="C48" s="69"/>
      <c r="D48" s="70" t="s">
        <v>104</v>
      </c>
      <c r="E48" s="71">
        <v>263610</v>
      </c>
      <c r="F48" s="71">
        <v>39541</v>
      </c>
      <c r="G48" s="71">
        <v>224069</v>
      </c>
      <c r="H48" s="71">
        <v>66195</v>
      </c>
      <c r="I48" s="71">
        <v>9929</v>
      </c>
      <c r="J48" s="71">
        <v>0</v>
      </c>
      <c r="K48" s="71">
        <v>0</v>
      </c>
      <c r="L48" s="71">
        <v>9929</v>
      </c>
      <c r="M48" s="71">
        <v>56266</v>
      </c>
      <c r="N48" s="71">
        <v>56266</v>
      </c>
      <c r="O48" s="71">
        <v>0</v>
      </c>
      <c r="P48" s="71">
        <v>0</v>
      </c>
      <c r="Q48" s="71">
        <v>0</v>
      </c>
    </row>
    <row r="49" spans="1:17" ht="12.75">
      <c r="A49" s="397"/>
      <c r="B49" s="68" t="s">
        <v>92</v>
      </c>
      <c r="C49" s="72"/>
      <c r="D49" s="73" t="s">
        <v>104</v>
      </c>
      <c r="E49" s="71">
        <v>66195</v>
      </c>
      <c r="F49" s="71">
        <v>9929</v>
      </c>
      <c r="G49" s="71">
        <v>56266</v>
      </c>
      <c r="H49" s="74">
        <v>66195</v>
      </c>
      <c r="I49" s="74">
        <v>9929</v>
      </c>
      <c r="J49" s="74">
        <v>0</v>
      </c>
      <c r="K49" s="74">
        <v>0</v>
      </c>
      <c r="L49" s="74">
        <v>9929</v>
      </c>
      <c r="M49" s="74">
        <v>56266</v>
      </c>
      <c r="N49" s="74">
        <v>56266</v>
      </c>
      <c r="O49" s="74">
        <v>0</v>
      </c>
      <c r="P49" s="74">
        <v>0</v>
      </c>
      <c r="Q49" s="74">
        <v>0</v>
      </c>
    </row>
    <row r="50" spans="1:17" ht="12.75" customHeight="1" hidden="1">
      <c r="A50" s="397"/>
      <c r="B50" s="68" t="s">
        <v>94</v>
      </c>
      <c r="C50" s="72"/>
      <c r="D50" s="73"/>
      <c r="E50" s="71"/>
      <c r="F50" s="71"/>
      <c r="G50" s="71"/>
      <c r="H50" s="74"/>
      <c r="I50" s="74"/>
      <c r="J50" s="74"/>
      <c r="K50" s="74"/>
      <c r="L50" s="74"/>
      <c r="M50" s="74"/>
      <c r="N50" s="74"/>
      <c r="O50" s="74"/>
      <c r="P50" s="74"/>
      <c r="Q50" s="74"/>
    </row>
    <row r="51" spans="1:17" ht="12.75" customHeight="1" hidden="1">
      <c r="A51" s="397"/>
      <c r="B51" s="68" t="s">
        <v>95</v>
      </c>
      <c r="C51" s="72"/>
      <c r="D51" s="73"/>
      <c r="E51" s="71"/>
      <c r="F51" s="71"/>
      <c r="G51" s="71"/>
      <c r="H51" s="74"/>
      <c r="I51" s="74"/>
      <c r="J51" s="74"/>
      <c r="K51" s="74"/>
      <c r="L51" s="74"/>
      <c r="M51" s="74"/>
      <c r="N51" s="74"/>
      <c r="O51" s="74"/>
      <c r="P51" s="74"/>
      <c r="Q51" s="74"/>
    </row>
    <row r="52" spans="1:17" ht="12.75" customHeight="1" hidden="1">
      <c r="A52" s="397"/>
      <c r="B52" s="68" t="s">
        <v>98</v>
      </c>
      <c r="C52" s="72"/>
      <c r="D52" s="73"/>
      <c r="E52" s="71"/>
      <c r="F52" s="71"/>
      <c r="G52" s="71"/>
      <c r="H52" s="74"/>
      <c r="I52" s="74"/>
      <c r="J52" s="74"/>
      <c r="K52" s="74"/>
      <c r="L52" s="74"/>
      <c r="M52" s="74"/>
      <c r="N52" s="74"/>
      <c r="O52" s="74"/>
      <c r="P52" s="74"/>
      <c r="Q52" s="74"/>
    </row>
    <row r="53" spans="1:17" ht="11.25" customHeight="1">
      <c r="A53" s="397" t="s">
        <v>188</v>
      </c>
      <c r="B53" s="68" t="s">
        <v>87</v>
      </c>
      <c r="C53" s="398" t="s">
        <v>189</v>
      </c>
      <c r="D53" s="399"/>
      <c r="E53" s="399"/>
      <c r="F53" s="399"/>
      <c r="G53" s="399"/>
      <c r="H53" s="399"/>
      <c r="I53" s="399"/>
      <c r="J53" s="399"/>
      <c r="K53" s="399"/>
      <c r="L53" s="399"/>
      <c r="M53" s="399"/>
      <c r="N53" s="399"/>
      <c r="O53" s="399"/>
      <c r="P53" s="399"/>
      <c r="Q53" s="400"/>
    </row>
    <row r="54" spans="1:17" ht="10.5" customHeight="1">
      <c r="A54" s="397"/>
      <c r="B54" s="68" t="s">
        <v>88</v>
      </c>
      <c r="C54" s="401"/>
      <c r="D54" s="402"/>
      <c r="E54" s="402"/>
      <c r="F54" s="402"/>
      <c r="G54" s="402"/>
      <c r="H54" s="402"/>
      <c r="I54" s="402"/>
      <c r="J54" s="402"/>
      <c r="K54" s="402"/>
      <c r="L54" s="402"/>
      <c r="M54" s="402"/>
      <c r="N54" s="402"/>
      <c r="O54" s="402"/>
      <c r="P54" s="402"/>
      <c r="Q54" s="403"/>
    </row>
    <row r="55" spans="1:17" ht="11.25" customHeight="1">
      <c r="A55" s="397"/>
      <c r="B55" s="68" t="s">
        <v>89</v>
      </c>
      <c r="C55" s="401"/>
      <c r="D55" s="402"/>
      <c r="E55" s="402"/>
      <c r="F55" s="402"/>
      <c r="G55" s="402"/>
      <c r="H55" s="402"/>
      <c r="I55" s="402"/>
      <c r="J55" s="402"/>
      <c r="K55" s="402"/>
      <c r="L55" s="402"/>
      <c r="M55" s="402"/>
      <c r="N55" s="402"/>
      <c r="O55" s="402"/>
      <c r="P55" s="402"/>
      <c r="Q55" s="403"/>
    </row>
    <row r="56" spans="1:17" ht="12.75" customHeight="1">
      <c r="A56" s="397"/>
      <c r="B56" s="68" t="s">
        <v>90</v>
      </c>
      <c r="C56" s="404"/>
      <c r="D56" s="405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5"/>
      <c r="Q56" s="406"/>
    </row>
    <row r="57" spans="1:17" ht="12.75" customHeight="1">
      <c r="A57" s="397"/>
      <c r="B57" s="68" t="s">
        <v>91</v>
      </c>
      <c r="C57" s="69"/>
      <c r="D57" s="70" t="s">
        <v>104</v>
      </c>
      <c r="E57" s="71">
        <v>50000</v>
      </c>
      <c r="F57" s="71">
        <v>7500</v>
      </c>
      <c r="G57" s="71">
        <v>42500</v>
      </c>
      <c r="H57" s="71">
        <v>50000</v>
      </c>
      <c r="I57" s="71">
        <v>7500</v>
      </c>
      <c r="J57" s="71">
        <v>0</v>
      </c>
      <c r="K57" s="71">
        <v>0</v>
      </c>
      <c r="L57" s="71">
        <v>7500</v>
      </c>
      <c r="M57" s="71">
        <v>42500</v>
      </c>
      <c r="N57" s="71">
        <v>42500</v>
      </c>
      <c r="O57" s="71">
        <v>0</v>
      </c>
      <c r="P57" s="71">
        <v>0</v>
      </c>
      <c r="Q57" s="71">
        <v>0</v>
      </c>
    </row>
    <row r="58" spans="1:17" ht="12.75" customHeight="1">
      <c r="A58" s="397"/>
      <c r="B58" s="68" t="s">
        <v>92</v>
      </c>
      <c r="C58" s="72"/>
      <c r="D58" s="73" t="s">
        <v>104</v>
      </c>
      <c r="E58" s="71">
        <v>50000</v>
      </c>
      <c r="F58" s="71">
        <v>7500</v>
      </c>
      <c r="G58" s="71">
        <v>42500</v>
      </c>
      <c r="H58" s="74">
        <v>50000</v>
      </c>
      <c r="I58" s="74">
        <v>7500</v>
      </c>
      <c r="J58" s="74">
        <v>0</v>
      </c>
      <c r="K58" s="74">
        <v>0</v>
      </c>
      <c r="L58" s="74">
        <v>7500</v>
      </c>
      <c r="M58" s="74">
        <v>42500</v>
      </c>
      <c r="N58" s="74">
        <v>42500</v>
      </c>
      <c r="O58" s="74">
        <v>0</v>
      </c>
      <c r="P58" s="74">
        <v>0</v>
      </c>
      <c r="Q58" s="74">
        <v>0</v>
      </c>
    </row>
    <row r="59" spans="1:17" ht="12.75" customHeight="1" hidden="1">
      <c r="A59" s="397"/>
      <c r="B59" s="68" t="s">
        <v>94</v>
      </c>
      <c r="C59" s="72"/>
      <c r="D59" s="73"/>
      <c r="E59" s="71"/>
      <c r="F59" s="71"/>
      <c r="G59" s="71"/>
      <c r="H59" s="74"/>
      <c r="I59" s="74"/>
      <c r="J59" s="74"/>
      <c r="K59" s="74"/>
      <c r="L59" s="74"/>
      <c r="M59" s="74"/>
      <c r="N59" s="74"/>
      <c r="O59" s="74"/>
      <c r="P59" s="74"/>
      <c r="Q59" s="74"/>
    </row>
    <row r="60" spans="1:17" ht="12.75" customHeight="1" hidden="1">
      <c r="A60" s="397"/>
      <c r="B60" s="68" t="s">
        <v>95</v>
      </c>
      <c r="C60" s="72"/>
      <c r="D60" s="73"/>
      <c r="E60" s="71"/>
      <c r="F60" s="71"/>
      <c r="G60" s="71"/>
      <c r="H60" s="74"/>
      <c r="I60" s="74"/>
      <c r="J60" s="74"/>
      <c r="K60" s="74"/>
      <c r="L60" s="74"/>
      <c r="M60" s="74"/>
      <c r="N60" s="74"/>
      <c r="O60" s="74"/>
      <c r="P60" s="74"/>
      <c r="Q60" s="74"/>
    </row>
    <row r="61" spans="1:17" ht="12.75" customHeight="1" hidden="1">
      <c r="A61" s="397"/>
      <c r="B61" s="68" t="s">
        <v>98</v>
      </c>
      <c r="C61" s="72"/>
      <c r="D61" s="73"/>
      <c r="E61" s="71"/>
      <c r="F61" s="71"/>
      <c r="G61" s="71"/>
      <c r="H61" s="74"/>
      <c r="I61" s="74"/>
      <c r="J61" s="74"/>
      <c r="K61" s="74"/>
      <c r="L61" s="74"/>
      <c r="M61" s="74"/>
      <c r="N61" s="74"/>
      <c r="O61" s="74"/>
      <c r="P61" s="74"/>
      <c r="Q61" s="74"/>
    </row>
    <row r="62" spans="1:17" ht="12.75" customHeight="1" hidden="1">
      <c r="A62" s="132"/>
      <c r="B62" s="133"/>
      <c r="C62" s="134"/>
      <c r="D62" s="135"/>
      <c r="E62" s="136"/>
      <c r="F62" s="136"/>
      <c r="G62" s="136"/>
      <c r="H62" s="137"/>
      <c r="I62" s="137"/>
      <c r="J62" s="137"/>
      <c r="K62" s="137"/>
      <c r="L62" s="137"/>
      <c r="M62" s="137"/>
      <c r="N62" s="137"/>
      <c r="O62" s="137"/>
      <c r="P62" s="137"/>
      <c r="Q62" s="137"/>
    </row>
    <row r="63" spans="1:17" ht="12.75" customHeight="1" hidden="1">
      <c r="A63" s="132"/>
      <c r="B63" s="133"/>
      <c r="C63" s="134"/>
      <c r="D63" s="135"/>
      <c r="E63" s="136"/>
      <c r="F63" s="136"/>
      <c r="G63" s="136"/>
      <c r="H63" s="137"/>
      <c r="I63" s="137"/>
      <c r="J63" s="137"/>
      <c r="K63" s="137"/>
      <c r="L63" s="137"/>
      <c r="M63" s="137"/>
      <c r="N63" s="137"/>
      <c r="O63" s="137"/>
      <c r="P63" s="137"/>
      <c r="Q63" s="137"/>
    </row>
    <row r="64" spans="1:17" ht="12.75" customHeight="1" hidden="1">
      <c r="A64" s="132"/>
      <c r="B64" s="133"/>
      <c r="C64" s="134"/>
      <c r="D64" s="135"/>
      <c r="E64" s="136"/>
      <c r="F64" s="136"/>
      <c r="G64" s="136"/>
      <c r="H64" s="137"/>
      <c r="I64" s="137"/>
      <c r="J64" s="137"/>
      <c r="K64" s="137"/>
      <c r="L64" s="137"/>
      <c r="M64" s="137"/>
      <c r="N64" s="137"/>
      <c r="O64" s="137"/>
      <c r="P64" s="137"/>
      <c r="Q64" s="137"/>
    </row>
    <row r="65" spans="1:17" ht="10.5" customHeight="1">
      <c r="A65" s="397" t="s">
        <v>188</v>
      </c>
      <c r="B65" s="68" t="s">
        <v>87</v>
      </c>
      <c r="C65" s="398" t="s">
        <v>190</v>
      </c>
      <c r="D65" s="399"/>
      <c r="E65" s="399"/>
      <c r="F65" s="399"/>
      <c r="G65" s="399"/>
      <c r="H65" s="399"/>
      <c r="I65" s="399"/>
      <c r="J65" s="399"/>
      <c r="K65" s="399"/>
      <c r="L65" s="399"/>
      <c r="M65" s="399"/>
      <c r="N65" s="399"/>
      <c r="O65" s="399"/>
      <c r="P65" s="399"/>
      <c r="Q65" s="400"/>
    </row>
    <row r="66" spans="1:17" ht="10.5" customHeight="1">
      <c r="A66" s="397"/>
      <c r="B66" s="68" t="s">
        <v>88</v>
      </c>
      <c r="C66" s="401"/>
      <c r="D66" s="402"/>
      <c r="E66" s="402"/>
      <c r="F66" s="402"/>
      <c r="G66" s="402"/>
      <c r="H66" s="402"/>
      <c r="I66" s="402"/>
      <c r="J66" s="402"/>
      <c r="K66" s="402"/>
      <c r="L66" s="402"/>
      <c r="M66" s="402"/>
      <c r="N66" s="402"/>
      <c r="O66" s="402"/>
      <c r="P66" s="402"/>
      <c r="Q66" s="403"/>
    </row>
    <row r="67" spans="1:17" ht="10.5" customHeight="1">
      <c r="A67" s="397"/>
      <c r="B67" s="68" t="s">
        <v>89</v>
      </c>
      <c r="C67" s="401"/>
      <c r="D67" s="402"/>
      <c r="E67" s="402"/>
      <c r="F67" s="402"/>
      <c r="G67" s="402"/>
      <c r="H67" s="402"/>
      <c r="I67" s="402"/>
      <c r="J67" s="402"/>
      <c r="K67" s="402"/>
      <c r="L67" s="402"/>
      <c r="M67" s="402"/>
      <c r="N67" s="402"/>
      <c r="O67" s="402"/>
      <c r="P67" s="402"/>
      <c r="Q67" s="403"/>
    </row>
    <row r="68" spans="1:17" ht="12.75" customHeight="1">
      <c r="A68" s="397"/>
      <c r="B68" s="68" t="s">
        <v>90</v>
      </c>
      <c r="C68" s="404"/>
      <c r="D68" s="405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5"/>
      <c r="Q68" s="406"/>
    </row>
    <row r="69" spans="1:17" ht="12.75" customHeight="1">
      <c r="A69" s="397"/>
      <c r="B69" s="68" t="s">
        <v>91</v>
      </c>
      <c r="C69" s="69"/>
      <c r="D69" s="70" t="s">
        <v>104</v>
      </c>
      <c r="E69" s="71">
        <v>50000</v>
      </c>
      <c r="F69" s="71">
        <v>7500</v>
      </c>
      <c r="G69" s="71">
        <v>42500</v>
      </c>
      <c r="H69" s="71">
        <v>50000</v>
      </c>
      <c r="I69" s="71">
        <v>7500</v>
      </c>
      <c r="J69" s="71">
        <v>0</v>
      </c>
      <c r="K69" s="71">
        <v>0</v>
      </c>
      <c r="L69" s="71">
        <v>7500</v>
      </c>
      <c r="M69" s="71">
        <v>42500</v>
      </c>
      <c r="N69" s="71">
        <v>42500</v>
      </c>
      <c r="O69" s="71">
        <v>0</v>
      </c>
      <c r="P69" s="71">
        <v>0</v>
      </c>
      <c r="Q69" s="71">
        <v>0</v>
      </c>
    </row>
    <row r="70" spans="1:17" ht="12.75" customHeight="1">
      <c r="A70" s="397"/>
      <c r="B70" s="68" t="s">
        <v>92</v>
      </c>
      <c r="C70" s="72"/>
      <c r="D70" s="73" t="s">
        <v>104</v>
      </c>
      <c r="E70" s="71">
        <v>50000</v>
      </c>
      <c r="F70" s="71">
        <v>7500</v>
      </c>
      <c r="G70" s="71">
        <v>42500</v>
      </c>
      <c r="H70" s="74">
        <v>50000</v>
      </c>
      <c r="I70" s="74">
        <v>7500</v>
      </c>
      <c r="J70" s="74">
        <v>0</v>
      </c>
      <c r="K70" s="74">
        <v>0</v>
      </c>
      <c r="L70" s="74">
        <v>7500</v>
      </c>
      <c r="M70" s="74">
        <v>42500</v>
      </c>
      <c r="N70" s="74">
        <v>42500</v>
      </c>
      <c r="O70" s="74">
        <v>0</v>
      </c>
      <c r="P70" s="74">
        <v>0</v>
      </c>
      <c r="Q70" s="74">
        <v>0</v>
      </c>
    </row>
    <row r="71" spans="1:17" ht="12.75" customHeight="1" hidden="1">
      <c r="A71" s="397"/>
      <c r="B71" s="68" t="s">
        <v>94</v>
      </c>
      <c r="C71" s="72"/>
      <c r="D71" s="73"/>
      <c r="E71" s="71"/>
      <c r="F71" s="71"/>
      <c r="G71" s="71"/>
      <c r="H71" s="74"/>
      <c r="I71" s="74"/>
      <c r="J71" s="74"/>
      <c r="K71" s="74"/>
      <c r="L71" s="74"/>
      <c r="M71" s="74"/>
      <c r="N71" s="74"/>
      <c r="O71" s="74"/>
      <c r="P71" s="74"/>
      <c r="Q71" s="74"/>
    </row>
    <row r="72" spans="1:17" ht="12.75" customHeight="1" hidden="1">
      <c r="A72" s="397"/>
      <c r="B72" s="68" t="s">
        <v>95</v>
      </c>
      <c r="C72" s="72"/>
      <c r="D72" s="73"/>
      <c r="E72" s="71"/>
      <c r="F72" s="71"/>
      <c r="G72" s="71"/>
      <c r="H72" s="74"/>
      <c r="I72" s="74"/>
      <c r="J72" s="74"/>
      <c r="K72" s="74"/>
      <c r="L72" s="74"/>
      <c r="M72" s="74"/>
      <c r="N72" s="74"/>
      <c r="O72" s="74"/>
      <c r="P72" s="74"/>
      <c r="Q72" s="74"/>
    </row>
    <row r="73" spans="1:17" ht="12.75" customHeight="1" hidden="1">
      <c r="A73" s="397"/>
      <c r="B73" s="68" t="s">
        <v>98</v>
      </c>
      <c r="C73" s="72"/>
      <c r="D73" s="73"/>
      <c r="E73" s="71"/>
      <c r="F73" s="71"/>
      <c r="G73" s="71"/>
      <c r="H73" s="74"/>
      <c r="I73" s="74"/>
      <c r="J73" s="74"/>
      <c r="K73" s="74"/>
      <c r="L73" s="74"/>
      <c r="M73" s="74"/>
      <c r="N73" s="74"/>
      <c r="O73" s="74"/>
      <c r="P73" s="74"/>
      <c r="Q73" s="74"/>
    </row>
    <row r="74" spans="1:17" ht="12.75">
      <c r="A74" s="413" t="s">
        <v>107</v>
      </c>
      <c r="B74" s="414"/>
      <c r="C74" s="415" t="s">
        <v>58</v>
      </c>
      <c r="D74" s="416"/>
      <c r="E74" s="81">
        <f>E13+E33</f>
        <v>4744310</v>
      </c>
      <c r="F74" s="81">
        <f aca="true" t="shared" si="3" ref="F74:Q74">F13+F33</f>
        <v>1982337</v>
      </c>
      <c r="G74" s="81">
        <f t="shared" si="3"/>
        <v>2761973</v>
      </c>
      <c r="H74" s="81">
        <f t="shared" si="3"/>
        <v>4437199</v>
      </c>
      <c r="I74" s="81">
        <f t="shared" si="3"/>
        <v>1936271</v>
      </c>
      <c r="J74" s="81">
        <f t="shared" si="3"/>
        <v>0</v>
      </c>
      <c r="K74" s="81">
        <f t="shared" si="3"/>
        <v>0</v>
      </c>
      <c r="L74" s="81">
        <f t="shared" si="3"/>
        <v>1936271</v>
      </c>
      <c r="M74" s="81">
        <f t="shared" si="3"/>
        <v>2500928</v>
      </c>
      <c r="N74" s="81">
        <f t="shared" si="3"/>
        <v>622816</v>
      </c>
      <c r="O74" s="81">
        <f t="shared" si="3"/>
        <v>1878112</v>
      </c>
      <c r="P74" s="81">
        <f t="shared" si="3"/>
        <v>0</v>
      </c>
      <c r="Q74" s="81">
        <f t="shared" si="3"/>
        <v>0</v>
      </c>
    </row>
    <row r="75" spans="1:17" ht="12.75" hidden="1">
      <c r="A75" s="139"/>
      <c r="B75" s="139"/>
      <c r="C75" s="140"/>
      <c r="D75" s="140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</row>
    <row r="76" spans="1:17" ht="12.75">
      <c r="A76" s="138" t="s">
        <v>108</v>
      </c>
      <c r="B76" s="59"/>
      <c r="C76" s="59"/>
      <c r="D76" s="60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</row>
    <row r="77" spans="1:17" ht="12.75" hidden="1">
      <c r="A77" s="409"/>
      <c r="B77" s="409"/>
      <c r="C77" s="409"/>
      <c r="D77" s="409"/>
      <c r="E77" s="409"/>
      <c r="F77" s="409"/>
      <c r="G77" s="409"/>
      <c r="H77" s="409"/>
      <c r="I77" s="409"/>
      <c r="J77" s="409"/>
      <c r="K77" s="61"/>
      <c r="L77" s="61"/>
      <c r="M77" s="61"/>
      <c r="N77" s="61"/>
      <c r="O77" s="61"/>
      <c r="P77" s="61"/>
      <c r="Q77" s="61"/>
    </row>
    <row r="78" spans="1:17" ht="12.75">
      <c r="A78" s="82" t="s">
        <v>109</v>
      </c>
      <c r="B78" s="82"/>
      <c r="C78" s="82"/>
      <c r="D78" s="83"/>
      <c r="E78" s="84"/>
      <c r="F78" s="84"/>
      <c r="G78" s="84"/>
      <c r="H78" s="84"/>
      <c r="I78" s="84"/>
      <c r="J78" s="84"/>
      <c r="K78" s="61"/>
      <c r="L78" s="61"/>
      <c r="M78" s="61"/>
      <c r="N78" s="61"/>
      <c r="O78" s="61"/>
      <c r="P78" s="61"/>
      <c r="Q78" s="61"/>
    </row>
  </sheetData>
  <sheetProtection/>
  <mergeCells count="38">
    <mergeCell ref="A77:J77"/>
    <mergeCell ref="C43:Q43"/>
    <mergeCell ref="A44:A52"/>
    <mergeCell ref="C44:Q47"/>
    <mergeCell ref="A74:B74"/>
    <mergeCell ref="C74:D74"/>
    <mergeCell ref="A53:A61"/>
    <mergeCell ref="C53:Q56"/>
    <mergeCell ref="A65:A73"/>
    <mergeCell ref="C65:Q68"/>
    <mergeCell ref="C32:Q32"/>
    <mergeCell ref="C33:D33"/>
    <mergeCell ref="A34:A42"/>
    <mergeCell ref="C34:Q37"/>
    <mergeCell ref="C13:D13"/>
    <mergeCell ref="A14:A22"/>
    <mergeCell ref="C14:Q17"/>
    <mergeCell ref="A23:A31"/>
    <mergeCell ref="C23:Q26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A4:Q4"/>
    <mergeCell ref="A6:A11"/>
    <mergeCell ref="B6:B11"/>
    <mergeCell ref="C6:C11"/>
    <mergeCell ref="D6:D11"/>
    <mergeCell ref="E6:E11"/>
    <mergeCell ref="F6:G6"/>
    <mergeCell ref="H6:Q6"/>
    <mergeCell ref="F7:F11"/>
    <mergeCell ref="G7:G11"/>
  </mergeCells>
  <printOptions/>
  <pageMargins left="0.1968503937007874" right="0" top="0.11811023622047245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showGridLines="0" tabSelected="1" workbookViewId="0" topLeftCell="A1">
      <selection activeCell="C37" sqref="C37"/>
    </sheetView>
  </sheetViews>
  <sheetFormatPr defaultColWidth="9.140625" defaultRowHeight="12.75"/>
  <cols>
    <col min="1" max="1" width="6.7109375" style="0" customWidth="1"/>
    <col min="2" max="2" width="8.57421875" style="0" customWidth="1"/>
    <col min="3" max="3" width="58.28125" style="0" customWidth="1"/>
    <col min="4" max="4" width="13.8515625" style="0" customWidth="1"/>
    <col min="5" max="5" width="9.7109375" style="0" customWidth="1"/>
    <col min="6" max="6" width="14.00390625" style="0" customWidth="1"/>
    <col min="7" max="7" width="14.28125" style="0" customWidth="1"/>
    <col min="8" max="8" width="12.8515625" style="0" customWidth="1"/>
    <col min="9" max="9" width="10.8515625" style="0" customWidth="1"/>
    <col min="10" max="10" width="11.7109375" style="0" bestFit="1" customWidth="1"/>
  </cols>
  <sheetData>
    <row r="1" spans="4:11" ht="12.75">
      <c r="D1" s="1"/>
      <c r="E1" s="1"/>
      <c r="F1" s="1"/>
      <c r="G1" s="1"/>
      <c r="H1" s="2" t="s">
        <v>333</v>
      </c>
      <c r="I1" s="2"/>
      <c r="K1" s="2"/>
    </row>
    <row r="2" spans="4:11" ht="12.75">
      <c r="D2" s="1"/>
      <c r="E2" s="1"/>
      <c r="F2" s="1"/>
      <c r="G2" s="1"/>
      <c r="H2" s="2" t="s">
        <v>320</v>
      </c>
      <c r="I2" s="2"/>
      <c r="K2" s="2"/>
    </row>
    <row r="3" spans="3:6" ht="18" hidden="1">
      <c r="C3" s="3" t="s">
        <v>18</v>
      </c>
      <c r="D3" s="3"/>
      <c r="E3" s="3"/>
      <c r="F3" s="3"/>
    </row>
    <row r="4" ht="12.75">
      <c r="C4" t="s">
        <v>25</v>
      </c>
    </row>
    <row r="5" spans="1:8" ht="12.75">
      <c r="A5" s="4"/>
      <c r="B5" s="4"/>
      <c r="C5" s="4"/>
      <c r="D5" s="285" t="s">
        <v>321</v>
      </c>
      <c r="E5" s="286"/>
      <c r="F5" s="286"/>
      <c r="G5" s="286"/>
      <c r="H5" s="287"/>
    </row>
    <row r="6" spans="1:8" ht="12.75">
      <c r="A6" s="283" t="s">
        <v>0</v>
      </c>
      <c r="B6" s="283" t="s">
        <v>3</v>
      </c>
      <c r="C6" s="283" t="s">
        <v>5</v>
      </c>
      <c r="D6" s="285" t="s">
        <v>1</v>
      </c>
      <c r="E6" s="286"/>
      <c r="F6" s="287"/>
      <c r="G6" s="301" t="s">
        <v>19</v>
      </c>
      <c r="H6" s="302"/>
    </row>
    <row r="7" spans="1:8" ht="12.75">
      <c r="A7" s="283"/>
      <c r="B7" s="283"/>
      <c r="C7" s="283"/>
      <c r="D7" s="291"/>
      <c r="E7" s="292"/>
      <c r="F7" s="293"/>
      <c r="G7" s="4" t="s">
        <v>2</v>
      </c>
      <c r="H7" s="6" t="s">
        <v>4</v>
      </c>
    </row>
    <row r="8" spans="1:8" ht="12.75">
      <c r="A8" s="5"/>
      <c r="B8" s="5"/>
      <c r="C8" s="7"/>
      <c r="D8" s="8" t="s">
        <v>20</v>
      </c>
      <c r="E8" s="8" t="s">
        <v>21</v>
      </c>
      <c r="F8" s="8" t="s">
        <v>22</v>
      </c>
      <c r="G8" s="7"/>
      <c r="H8" s="9"/>
    </row>
    <row r="9" spans="1:8" ht="12.75">
      <c r="A9" s="5"/>
      <c r="B9" s="5"/>
      <c r="C9" s="7"/>
      <c r="D9" s="267"/>
      <c r="E9" s="267"/>
      <c r="F9" s="8"/>
      <c r="G9" s="7"/>
      <c r="H9" s="9"/>
    </row>
    <row r="10" spans="1:8" ht="12" customHeight="1">
      <c r="A10" s="10">
        <v>1</v>
      </c>
      <c r="B10" s="10">
        <v>2</v>
      </c>
      <c r="C10" s="10">
        <v>3</v>
      </c>
      <c r="D10" s="276">
        <v>4</v>
      </c>
      <c r="E10" s="277"/>
      <c r="F10" s="278"/>
      <c r="G10" s="10">
        <v>5</v>
      </c>
      <c r="H10" s="10">
        <v>6</v>
      </c>
    </row>
    <row r="11" spans="1:8" ht="16.5" customHeight="1">
      <c r="A11" s="271">
        <v>801</v>
      </c>
      <c r="B11" s="271"/>
      <c r="C11" s="244" t="s">
        <v>346</v>
      </c>
      <c r="D11" s="229">
        <v>16263918.65</v>
      </c>
      <c r="E11" s="229">
        <v>0</v>
      </c>
      <c r="F11" s="229">
        <v>16263918.65</v>
      </c>
      <c r="G11" s="229">
        <v>16073968.65</v>
      </c>
      <c r="H11" s="229">
        <v>189950</v>
      </c>
    </row>
    <row r="12" spans="1:8" ht="19.5" customHeight="1">
      <c r="A12" s="262"/>
      <c r="B12" s="262" t="s">
        <v>116</v>
      </c>
      <c r="C12" s="164" t="s">
        <v>117</v>
      </c>
      <c r="D12" s="261">
        <v>10292476</v>
      </c>
      <c r="E12" s="261">
        <v>13000</v>
      </c>
      <c r="F12" s="261">
        <f>SUM(D12:E12)</f>
        <v>10305476</v>
      </c>
      <c r="G12" s="261">
        <v>13000</v>
      </c>
      <c r="H12" s="261">
        <v>0</v>
      </c>
    </row>
    <row r="13" spans="1:8" ht="27" customHeight="1">
      <c r="A13" s="262"/>
      <c r="B13" s="262" t="s">
        <v>347</v>
      </c>
      <c r="C13" s="164" t="s">
        <v>348</v>
      </c>
      <c r="D13" s="261">
        <v>2220090</v>
      </c>
      <c r="E13" s="261">
        <v>-13000</v>
      </c>
      <c r="F13" s="261">
        <f>SUM(D13:E13)</f>
        <v>2207090</v>
      </c>
      <c r="G13" s="261">
        <v>-13000</v>
      </c>
      <c r="H13" s="261">
        <v>0</v>
      </c>
    </row>
    <row r="14" spans="1:8" s="115" customFormat="1" ht="27" customHeight="1">
      <c r="A14" s="271" t="s">
        <v>335</v>
      </c>
      <c r="B14" s="271"/>
      <c r="C14" s="244" t="s">
        <v>337</v>
      </c>
      <c r="D14" s="229">
        <v>1281620</v>
      </c>
      <c r="E14" s="229">
        <v>850</v>
      </c>
      <c r="F14" s="229">
        <f>D14+E14</f>
        <v>1282470</v>
      </c>
      <c r="G14" s="229">
        <f>F14</f>
        <v>1282470</v>
      </c>
      <c r="H14" s="229">
        <v>0</v>
      </c>
    </row>
    <row r="15" spans="1:8" s="115" customFormat="1" ht="48" customHeight="1">
      <c r="A15" s="262"/>
      <c r="B15" s="262" t="s">
        <v>338</v>
      </c>
      <c r="C15" s="164" t="s">
        <v>342</v>
      </c>
      <c r="D15" s="261">
        <v>15600</v>
      </c>
      <c r="E15" s="261">
        <v>-531</v>
      </c>
      <c r="F15" s="261">
        <f>SUM(D15:E15)</f>
        <v>15069</v>
      </c>
      <c r="G15" s="261">
        <v>-531</v>
      </c>
      <c r="H15" s="261">
        <v>0</v>
      </c>
    </row>
    <row r="16" spans="1:8" s="115" customFormat="1" ht="30" customHeight="1">
      <c r="A16" s="262"/>
      <c r="B16" s="262" t="s">
        <v>339</v>
      </c>
      <c r="C16" s="164" t="s">
        <v>343</v>
      </c>
      <c r="D16" s="261">
        <v>468000</v>
      </c>
      <c r="E16" s="261">
        <v>-609</v>
      </c>
      <c r="F16" s="261">
        <f>SUM(D16:E16)</f>
        <v>467391</v>
      </c>
      <c r="G16" s="261">
        <v>-609</v>
      </c>
      <c r="H16" s="261">
        <v>0</v>
      </c>
    </row>
    <row r="17" spans="1:8" s="17" customFormat="1" ht="26.25" customHeight="1">
      <c r="A17" s="262"/>
      <c r="B17" s="262" t="s">
        <v>340</v>
      </c>
      <c r="C17" s="164" t="s">
        <v>344</v>
      </c>
      <c r="D17" s="261">
        <v>181961</v>
      </c>
      <c r="E17" s="261">
        <v>1514</v>
      </c>
      <c r="F17" s="261">
        <f>D17+E17</f>
        <v>183475</v>
      </c>
      <c r="G17" s="261">
        <v>1514</v>
      </c>
      <c r="H17" s="261">
        <v>0</v>
      </c>
    </row>
    <row r="18" spans="1:8" s="17" customFormat="1" ht="26.25" customHeight="1">
      <c r="A18" s="262"/>
      <c r="B18" s="262" t="s">
        <v>341</v>
      </c>
      <c r="C18" s="164" t="s">
        <v>345</v>
      </c>
      <c r="D18" s="261">
        <v>32300</v>
      </c>
      <c r="E18" s="261">
        <v>476</v>
      </c>
      <c r="F18" s="261">
        <f>SUM(D18:E18)</f>
        <v>32776</v>
      </c>
      <c r="G18" s="261">
        <v>476</v>
      </c>
      <c r="H18" s="261">
        <v>0</v>
      </c>
    </row>
    <row r="19" spans="1:9" ht="21" customHeight="1">
      <c r="A19" s="298" t="s">
        <v>17</v>
      </c>
      <c r="B19" s="299"/>
      <c r="C19" s="300"/>
      <c r="D19" s="268">
        <v>45431380.61</v>
      </c>
      <c r="E19" s="268">
        <f>E14</f>
        <v>850</v>
      </c>
      <c r="F19" s="269">
        <f>SUM(D19:E19)</f>
        <v>45432230.61</v>
      </c>
      <c r="G19" s="228">
        <v>36967402.28</v>
      </c>
      <c r="H19" s="269">
        <v>8464828.33</v>
      </c>
      <c r="I19" t="s">
        <v>222</v>
      </c>
    </row>
    <row r="20" spans="1:8" ht="12.75">
      <c r="A20" s="101"/>
      <c r="B20" s="101"/>
      <c r="C20" s="101"/>
      <c r="D20" s="102"/>
      <c r="E20" s="102"/>
      <c r="F20" s="102"/>
      <c r="G20" s="102"/>
      <c r="H20" s="102"/>
    </row>
    <row r="21" spans="1:8" ht="12.75">
      <c r="A21" s="101"/>
      <c r="B21" s="101"/>
      <c r="C21" s="101"/>
      <c r="D21" s="102"/>
      <c r="E21" s="102"/>
      <c r="F21" s="102"/>
      <c r="G21" s="102"/>
      <c r="H21" s="102"/>
    </row>
    <row r="23" ht="12.75">
      <c r="A23" s="30"/>
    </row>
    <row r="24" ht="12.75">
      <c r="A24" s="39"/>
    </row>
  </sheetData>
  <sheetProtection/>
  <mergeCells count="8">
    <mergeCell ref="D5:H5"/>
    <mergeCell ref="C6:C7"/>
    <mergeCell ref="B6:B7"/>
    <mergeCell ref="A6:A7"/>
    <mergeCell ref="A19:C19"/>
    <mergeCell ref="G6:H6"/>
    <mergeCell ref="D6:F7"/>
    <mergeCell ref="D10:F10"/>
  </mergeCells>
  <printOptions/>
  <pageMargins left="0.5905511811023623" right="0.3937007874015748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showGridLines="0" zoomScaleSheetLayoutView="100" workbookViewId="0" topLeftCell="A13">
      <selection activeCell="T19" sqref="T19"/>
    </sheetView>
  </sheetViews>
  <sheetFormatPr defaultColWidth="9.140625" defaultRowHeight="12.75"/>
  <cols>
    <col min="1" max="1" width="4.140625" style="0" customWidth="1"/>
    <col min="2" max="2" width="7.140625" style="0" customWidth="1"/>
    <col min="3" max="3" width="26.140625" style="0" customWidth="1"/>
    <col min="4" max="4" width="14.00390625" style="0" customWidth="1"/>
    <col min="5" max="5" width="9.421875" style="0" customWidth="1"/>
    <col min="6" max="7" width="14.140625" style="0" customWidth="1"/>
    <col min="8" max="8" width="13.8515625" style="0" customWidth="1"/>
    <col min="9" max="9" width="12.140625" style="0" customWidth="1"/>
    <col min="10" max="10" width="12.8515625" style="0" customWidth="1"/>
    <col min="11" max="11" width="13.57421875" style="0" customWidth="1"/>
    <col min="12" max="12" width="10.28125" style="0" bestFit="1" customWidth="1"/>
    <col min="13" max="13" width="8.28125" style="0" customWidth="1"/>
    <col min="14" max="14" width="10.00390625" style="0" customWidth="1"/>
    <col min="15" max="15" width="3.8515625" style="0" customWidth="1"/>
  </cols>
  <sheetData>
    <row r="1" spans="1:14" ht="12" customHeight="1">
      <c r="A1" s="22"/>
      <c r="B1" s="23"/>
      <c r="C1" s="23"/>
      <c r="D1" s="23"/>
      <c r="E1" s="23"/>
      <c r="F1" s="23"/>
      <c r="G1" s="24"/>
      <c r="H1" s="25"/>
      <c r="I1" s="26"/>
      <c r="J1" s="27"/>
      <c r="K1" s="27"/>
      <c r="L1" s="27"/>
      <c r="M1" s="28"/>
      <c r="N1" s="2" t="s">
        <v>334</v>
      </c>
    </row>
    <row r="2" spans="1:14" ht="15.75" customHeight="1">
      <c r="A2" s="22"/>
      <c r="B2" s="23"/>
      <c r="C2" s="23"/>
      <c r="D2" s="23"/>
      <c r="E2" s="23"/>
      <c r="F2" s="23"/>
      <c r="G2" s="26"/>
      <c r="H2" s="25"/>
      <c r="I2" s="26"/>
      <c r="J2" s="27"/>
      <c r="K2" s="27"/>
      <c r="L2" s="27"/>
      <c r="M2" s="28"/>
      <c r="N2" s="2" t="s">
        <v>320</v>
      </c>
    </row>
    <row r="3" spans="1:10" ht="17.25" customHeight="1">
      <c r="A3" s="31"/>
      <c r="B3" s="31"/>
      <c r="C3" s="31"/>
      <c r="D3" s="31"/>
      <c r="E3" s="31"/>
      <c r="F3" s="31"/>
      <c r="G3" s="32" t="s">
        <v>15</v>
      </c>
      <c r="H3" s="30"/>
      <c r="I3" s="33"/>
      <c r="J3" s="34"/>
    </row>
    <row r="4" spans="1:14" ht="12.75">
      <c r="A4" s="315" t="s">
        <v>0</v>
      </c>
      <c r="B4" s="315" t="s">
        <v>3</v>
      </c>
      <c r="C4" s="315" t="s">
        <v>5</v>
      </c>
      <c r="D4" s="303" t="s">
        <v>1</v>
      </c>
      <c r="E4" s="304"/>
      <c r="F4" s="305"/>
      <c r="G4" s="315" t="s">
        <v>8</v>
      </c>
      <c r="H4" s="317" t="s">
        <v>6</v>
      </c>
      <c r="I4" s="318"/>
      <c r="J4" s="315" t="s">
        <v>9</v>
      </c>
      <c r="K4" s="315" t="s">
        <v>10</v>
      </c>
      <c r="L4" s="315" t="s">
        <v>12</v>
      </c>
      <c r="M4" s="315" t="s">
        <v>13</v>
      </c>
      <c r="N4" s="315" t="s">
        <v>14</v>
      </c>
    </row>
    <row r="5" spans="1:14" ht="55.5" customHeight="1">
      <c r="A5" s="316"/>
      <c r="B5" s="316"/>
      <c r="C5" s="316"/>
      <c r="D5" s="306"/>
      <c r="E5" s="307"/>
      <c r="F5" s="308"/>
      <c r="G5" s="316"/>
      <c r="H5" s="36" t="s">
        <v>16</v>
      </c>
      <c r="I5" s="36" t="s">
        <v>11</v>
      </c>
      <c r="J5" s="316"/>
      <c r="K5" s="316"/>
      <c r="L5" s="316"/>
      <c r="M5" s="316"/>
      <c r="N5" s="316"/>
    </row>
    <row r="6" spans="1:14" ht="12.75">
      <c r="A6" s="35"/>
      <c r="B6" s="35"/>
      <c r="C6" s="35"/>
      <c r="D6" s="35" t="s">
        <v>20</v>
      </c>
      <c r="E6" s="35" t="s">
        <v>21</v>
      </c>
      <c r="F6" s="35" t="s">
        <v>23</v>
      </c>
      <c r="G6" s="35"/>
      <c r="H6" s="35"/>
      <c r="I6" s="35"/>
      <c r="J6" s="35"/>
      <c r="K6" s="35"/>
      <c r="L6" s="35"/>
      <c r="M6" s="35"/>
      <c r="N6" s="35"/>
    </row>
    <row r="7" spans="1:14" ht="12.75">
      <c r="A7" s="37">
        <v>1</v>
      </c>
      <c r="B7" s="37">
        <v>2</v>
      </c>
      <c r="C7" s="37">
        <v>3</v>
      </c>
      <c r="D7" s="309">
        <v>4</v>
      </c>
      <c r="E7" s="310"/>
      <c r="F7" s="311"/>
      <c r="G7" s="37">
        <v>5</v>
      </c>
      <c r="H7" s="37">
        <v>6</v>
      </c>
      <c r="I7" s="37">
        <v>7</v>
      </c>
      <c r="J7" s="37">
        <v>8</v>
      </c>
      <c r="K7" s="37">
        <v>9</v>
      </c>
      <c r="L7" s="37">
        <v>10</v>
      </c>
      <c r="M7" s="37">
        <v>11</v>
      </c>
      <c r="N7" s="37">
        <v>12</v>
      </c>
    </row>
    <row r="8" spans="1:14" ht="27" customHeight="1" hidden="1">
      <c r="A8" s="262"/>
      <c r="B8" s="262" t="s">
        <v>322</v>
      </c>
      <c r="C8" s="164" t="s">
        <v>323</v>
      </c>
      <c r="D8" s="261">
        <v>545849</v>
      </c>
      <c r="E8" s="261">
        <v>0</v>
      </c>
      <c r="F8" s="261">
        <f>SUM(D8:E8)</f>
        <v>545849</v>
      </c>
      <c r="G8" s="261"/>
      <c r="H8" s="261"/>
      <c r="I8" s="261"/>
      <c r="J8" s="261"/>
      <c r="K8" s="261"/>
      <c r="L8" s="261"/>
      <c r="M8" s="261"/>
      <c r="N8" s="261"/>
    </row>
    <row r="9" spans="1:14" ht="27" customHeight="1">
      <c r="A9" s="271">
        <v>801</v>
      </c>
      <c r="B9" s="271"/>
      <c r="C9" s="244" t="s">
        <v>346</v>
      </c>
      <c r="D9" s="229">
        <v>16073968.65</v>
      </c>
      <c r="E9" s="229">
        <v>0</v>
      </c>
      <c r="F9" s="229">
        <f>SUM(D9:E9)</f>
        <v>16073968.65</v>
      </c>
      <c r="G9" s="261">
        <v>14645524.65</v>
      </c>
      <c r="H9" s="261">
        <v>11539306</v>
      </c>
      <c r="I9" s="261">
        <v>3106218.65</v>
      </c>
      <c r="J9" s="261">
        <v>917511</v>
      </c>
      <c r="K9" s="261">
        <v>510933</v>
      </c>
      <c r="L9" s="261">
        <v>0</v>
      </c>
      <c r="M9" s="261">
        <v>0</v>
      </c>
      <c r="N9" s="261">
        <v>0</v>
      </c>
    </row>
    <row r="10" spans="1:14" ht="27" customHeight="1">
      <c r="A10" s="262"/>
      <c r="B10" s="262" t="s">
        <v>116</v>
      </c>
      <c r="C10" s="164" t="s">
        <v>117</v>
      </c>
      <c r="D10" s="261">
        <v>10102526</v>
      </c>
      <c r="E10" s="261">
        <v>13000</v>
      </c>
      <c r="F10" s="261">
        <f>SUM(D10:E10)</f>
        <v>10115526</v>
      </c>
      <c r="G10" s="261">
        <v>13000</v>
      </c>
      <c r="H10" s="261">
        <v>0</v>
      </c>
      <c r="I10" s="261">
        <v>13000</v>
      </c>
      <c r="J10" s="261">
        <v>0</v>
      </c>
      <c r="K10" s="261">
        <v>0</v>
      </c>
      <c r="L10" s="261">
        <v>0</v>
      </c>
      <c r="M10" s="261">
        <v>0</v>
      </c>
      <c r="N10" s="261">
        <v>0</v>
      </c>
    </row>
    <row r="11" spans="1:14" ht="29.25" customHeight="1">
      <c r="A11" s="262"/>
      <c r="B11" s="262" t="s">
        <v>347</v>
      </c>
      <c r="C11" s="164" t="s">
        <v>348</v>
      </c>
      <c r="D11" s="261">
        <v>2220090</v>
      </c>
      <c r="E11" s="261">
        <v>-13000</v>
      </c>
      <c r="F11" s="261">
        <f>SUM(D11:E11)</f>
        <v>2207090</v>
      </c>
      <c r="G11" s="261">
        <v>-13000</v>
      </c>
      <c r="H11" s="261">
        <v>0</v>
      </c>
      <c r="I11" s="261">
        <v>-13000</v>
      </c>
      <c r="J11" s="261">
        <v>0</v>
      </c>
      <c r="K11" s="261">
        <v>0</v>
      </c>
      <c r="L11" s="261">
        <v>0</v>
      </c>
      <c r="M11" s="261">
        <v>0</v>
      </c>
      <c r="N11" s="261">
        <v>0</v>
      </c>
    </row>
    <row r="12" spans="1:14" s="17" customFormat="1" ht="27" customHeight="1">
      <c r="A12" s="271" t="s">
        <v>335</v>
      </c>
      <c r="B12" s="271"/>
      <c r="C12" s="244" t="s">
        <v>337</v>
      </c>
      <c r="D12" s="229">
        <v>1281620</v>
      </c>
      <c r="E12" s="229">
        <v>850</v>
      </c>
      <c r="F12" s="229">
        <f>D12+E12</f>
        <v>1282470</v>
      </c>
      <c r="G12" s="272">
        <v>588247</v>
      </c>
      <c r="H12" s="272">
        <v>490950</v>
      </c>
      <c r="I12" s="272">
        <v>97297</v>
      </c>
      <c r="J12" s="272">
        <v>0</v>
      </c>
      <c r="K12" s="272">
        <v>694223</v>
      </c>
      <c r="L12" s="272">
        <v>0</v>
      </c>
      <c r="M12" s="272">
        <v>0</v>
      </c>
      <c r="N12" s="272">
        <v>0</v>
      </c>
    </row>
    <row r="13" spans="1:14" s="17" customFormat="1" ht="96.75" customHeight="1">
      <c r="A13" s="262"/>
      <c r="B13" s="262" t="s">
        <v>338</v>
      </c>
      <c r="C13" s="164" t="s">
        <v>342</v>
      </c>
      <c r="D13" s="261">
        <v>15600</v>
      </c>
      <c r="E13" s="261">
        <v>-531</v>
      </c>
      <c r="F13" s="261">
        <f>SUM(D13:E13)</f>
        <v>15069</v>
      </c>
      <c r="G13" s="261">
        <v>-531</v>
      </c>
      <c r="H13" s="261">
        <v>0</v>
      </c>
      <c r="I13" s="261">
        <v>-531</v>
      </c>
      <c r="J13" s="261">
        <v>0</v>
      </c>
      <c r="K13" s="261">
        <v>0</v>
      </c>
      <c r="L13" s="261">
        <v>0</v>
      </c>
      <c r="M13" s="261">
        <v>0</v>
      </c>
      <c r="N13" s="261">
        <v>0</v>
      </c>
    </row>
    <row r="14" spans="1:14" s="17" customFormat="1" ht="62.25" customHeight="1">
      <c r="A14" s="262"/>
      <c r="B14" s="262" t="s">
        <v>339</v>
      </c>
      <c r="C14" s="164" t="s">
        <v>343</v>
      </c>
      <c r="D14" s="261">
        <v>468000</v>
      </c>
      <c r="E14" s="261">
        <v>-609</v>
      </c>
      <c r="F14" s="261">
        <f>SUM(D14:E14)</f>
        <v>467391</v>
      </c>
      <c r="G14" s="261">
        <v>0</v>
      </c>
      <c r="H14" s="261">
        <v>0</v>
      </c>
      <c r="I14" s="261">
        <v>0</v>
      </c>
      <c r="J14" s="261">
        <v>0</v>
      </c>
      <c r="K14" s="261">
        <v>-609</v>
      </c>
      <c r="L14" s="261">
        <v>0</v>
      </c>
      <c r="M14" s="261">
        <v>0</v>
      </c>
      <c r="N14" s="261">
        <v>0</v>
      </c>
    </row>
    <row r="15" spans="1:14" s="17" customFormat="1" ht="34.5" customHeight="1">
      <c r="A15" s="262"/>
      <c r="B15" s="262" t="s">
        <v>340</v>
      </c>
      <c r="C15" s="164" t="s">
        <v>344</v>
      </c>
      <c r="D15" s="261">
        <v>181961</v>
      </c>
      <c r="E15" s="261">
        <v>1514</v>
      </c>
      <c r="F15" s="261">
        <f>D15+E15</f>
        <v>183475</v>
      </c>
      <c r="G15" s="274">
        <v>0</v>
      </c>
      <c r="H15" s="274">
        <v>0</v>
      </c>
      <c r="I15" s="274">
        <v>0</v>
      </c>
      <c r="J15" s="274">
        <v>0</v>
      </c>
      <c r="K15" s="274">
        <v>1514</v>
      </c>
      <c r="L15" s="274">
        <v>0</v>
      </c>
      <c r="M15" s="274">
        <v>0</v>
      </c>
      <c r="N15" s="274">
        <v>0</v>
      </c>
    </row>
    <row r="16" spans="1:14" s="17" customFormat="1" ht="37.5" customHeight="1">
      <c r="A16" s="262"/>
      <c r="B16" s="262" t="s">
        <v>341</v>
      </c>
      <c r="C16" s="164" t="s">
        <v>345</v>
      </c>
      <c r="D16" s="261">
        <v>32300</v>
      </c>
      <c r="E16" s="261">
        <v>476</v>
      </c>
      <c r="F16" s="261">
        <f>SUM(D16:E16)</f>
        <v>32776</v>
      </c>
      <c r="G16" s="274">
        <v>0</v>
      </c>
      <c r="H16" s="274">
        <v>0</v>
      </c>
      <c r="I16" s="274">
        <v>0</v>
      </c>
      <c r="J16" s="274">
        <v>0</v>
      </c>
      <c r="K16" s="274">
        <v>476</v>
      </c>
      <c r="L16" s="274">
        <v>0</v>
      </c>
      <c r="M16" s="274">
        <v>0</v>
      </c>
      <c r="N16" s="274">
        <v>0</v>
      </c>
    </row>
    <row r="17" spans="1:14" ht="21" customHeight="1">
      <c r="A17" s="312" t="s">
        <v>7</v>
      </c>
      <c r="B17" s="313"/>
      <c r="C17" s="314"/>
      <c r="D17" s="227">
        <v>36966552.28</v>
      </c>
      <c r="E17" s="270">
        <f>E12</f>
        <v>850</v>
      </c>
      <c r="F17" s="228">
        <f>SUM(D17:E17)</f>
        <v>36967402.28</v>
      </c>
      <c r="G17" s="229">
        <v>25268841.03</v>
      </c>
      <c r="H17" s="227">
        <v>16643596.99</v>
      </c>
      <c r="I17" s="227">
        <v>8625244.04</v>
      </c>
      <c r="J17" s="227">
        <v>1814672.25</v>
      </c>
      <c r="K17" s="227">
        <v>9734164</v>
      </c>
      <c r="L17" s="227">
        <v>64368</v>
      </c>
      <c r="M17" s="227">
        <v>0</v>
      </c>
      <c r="N17" s="227">
        <v>85357</v>
      </c>
    </row>
    <row r="18" spans="1:14" ht="21" customHeight="1">
      <c r="A18" s="142"/>
      <c r="B18" s="142"/>
      <c r="C18" s="142"/>
      <c r="D18" s="143"/>
      <c r="E18" s="143"/>
      <c r="F18" s="144"/>
      <c r="G18" s="143"/>
      <c r="H18" s="143"/>
      <c r="I18" s="143"/>
      <c r="J18" s="143"/>
      <c r="K18" s="143"/>
      <c r="L18" s="143"/>
      <c r="M18" s="143"/>
      <c r="N18" s="143"/>
    </row>
    <row r="19" spans="1:14" ht="15.75">
      <c r="A19" s="160"/>
      <c r="B19" s="142"/>
      <c r="C19" s="142"/>
      <c r="D19" s="143"/>
      <c r="E19" s="143"/>
      <c r="F19" s="144"/>
      <c r="G19" s="143"/>
      <c r="H19" s="143"/>
      <c r="I19" s="143"/>
      <c r="J19" s="143"/>
      <c r="K19" s="143"/>
      <c r="L19" s="143"/>
      <c r="M19" s="143"/>
      <c r="N19" s="143"/>
    </row>
    <row r="20" spans="1:14" ht="12.75">
      <c r="A20" s="142"/>
      <c r="B20" s="142"/>
      <c r="C20" s="142"/>
      <c r="D20" s="143"/>
      <c r="E20" s="143"/>
      <c r="F20" s="144"/>
      <c r="G20" s="143"/>
      <c r="H20" s="143"/>
      <c r="I20" s="143"/>
      <c r="J20" s="143"/>
      <c r="K20" s="143"/>
      <c r="L20" s="143"/>
      <c r="M20" s="143"/>
      <c r="N20" s="143"/>
    </row>
    <row r="21" spans="1:14" ht="12.75" customHeight="1" hidden="1">
      <c r="A21" s="142"/>
      <c r="B21" s="142"/>
      <c r="C21" s="142"/>
      <c r="D21" s="143"/>
      <c r="E21" s="143"/>
      <c r="F21" s="144"/>
      <c r="G21" s="143"/>
      <c r="H21" s="143"/>
      <c r="I21" s="143"/>
      <c r="J21" s="143"/>
      <c r="K21" s="143"/>
      <c r="L21" s="143"/>
      <c r="M21" s="143"/>
      <c r="N21" s="143"/>
    </row>
    <row r="22" spans="1:14" ht="12.75" customHeight="1" hidden="1">
      <c r="A22" s="142"/>
      <c r="B22" s="142"/>
      <c r="C22" s="142"/>
      <c r="D22" s="143"/>
      <c r="E22" s="143"/>
      <c r="F22" s="144"/>
      <c r="G22" s="143"/>
      <c r="H22" s="143"/>
      <c r="I22" s="143"/>
      <c r="J22" s="143"/>
      <c r="K22" s="143"/>
      <c r="L22" s="143"/>
      <c r="M22" s="143"/>
      <c r="N22" s="143"/>
    </row>
    <row r="23" spans="1:14" ht="12.75" customHeight="1" hidden="1">
      <c r="A23" s="142"/>
      <c r="B23" s="142"/>
      <c r="C23" s="142"/>
      <c r="D23" s="143"/>
      <c r="E23" s="143"/>
      <c r="F23" s="144"/>
      <c r="G23" s="143"/>
      <c r="H23" s="143"/>
      <c r="I23" s="143"/>
      <c r="J23" s="143"/>
      <c r="K23" s="143"/>
      <c r="L23" s="143"/>
      <c r="M23" s="143"/>
      <c r="N23" s="143"/>
    </row>
    <row r="24" spans="1:14" ht="14.25" customHeight="1" hidden="1">
      <c r="A24" s="142"/>
      <c r="B24" s="142"/>
      <c r="C24" s="142"/>
      <c r="D24" s="143"/>
      <c r="E24" s="143"/>
      <c r="F24" s="144"/>
      <c r="G24" s="143"/>
      <c r="H24" s="143"/>
      <c r="I24" s="143"/>
      <c r="J24" s="143"/>
      <c r="K24" s="143"/>
      <c r="L24" s="143"/>
      <c r="M24" s="143"/>
      <c r="N24" s="143"/>
    </row>
    <row r="25" spans="1:14" ht="14.25" customHeight="1">
      <c r="A25" s="142"/>
      <c r="B25" s="142"/>
      <c r="C25" s="142"/>
      <c r="D25" s="143"/>
      <c r="E25" s="143"/>
      <c r="F25" s="144"/>
      <c r="G25" s="143"/>
      <c r="H25" s="143"/>
      <c r="I25" s="143"/>
      <c r="J25" s="143"/>
      <c r="K25" s="143"/>
      <c r="L25" s="143"/>
      <c r="M25" s="143"/>
      <c r="N25" s="143"/>
    </row>
    <row r="26" spans="1:14" ht="14.25" customHeight="1">
      <c r="A26" s="142"/>
      <c r="B26" s="142"/>
      <c r="C26" s="142"/>
      <c r="D26" s="143"/>
      <c r="E26" s="143"/>
      <c r="F26" s="144"/>
      <c r="G26" s="143"/>
      <c r="H26" s="143"/>
      <c r="I26" s="143"/>
      <c r="J26" s="143"/>
      <c r="K26" s="143"/>
      <c r="L26" s="143"/>
      <c r="M26" s="143"/>
      <c r="N26" s="143"/>
    </row>
    <row r="27" spans="1:14" ht="14.25" customHeight="1">
      <c r="A27" s="142"/>
      <c r="B27" s="142"/>
      <c r="C27" s="142"/>
      <c r="D27" s="143"/>
      <c r="E27" s="143"/>
      <c r="F27" s="144"/>
      <c r="G27" s="143"/>
      <c r="H27" s="143"/>
      <c r="I27" s="143"/>
      <c r="J27" s="143"/>
      <c r="K27" s="143"/>
      <c r="L27" s="143"/>
      <c r="M27" s="143"/>
      <c r="N27" s="143"/>
    </row>
    <row r="28" spans="1:14" ht="14.25" customHeight="1">
      <c r="A28" s="142"/>
      <c r="B28" s="142"/>
      <c r="C28" s="142"/>
      <c r="D28" s="143"/>
      <c r="E28" s="143"/>
      <c r="F28" s="144"/>
      <c r="G28" s="143"/>
      <c r="H28" s="143"/>
      <c r="I28" s="143"/>
      <c r="J28" s="143"/>
      <c r="K28" s="143"/>
      <c r="L28" s="143"/>
      <c r="M28" s="143"/>
      <c r="N28" s="143"/>
    </row>
    <row r="29" spans="1:14" ht="14.25" customHeight="1">
      <c r="A29" s="142"/>
      <c r="B29" s="142"/>
      <c r="C29" s="142"/>
      <c r="D29" s="143"/>
      <c r="E29" s="143"/>
      <c r="F29" s="144"/>
      <c r="G29" s="143"/>
      <c r="H29" s="143"/>
      <c r="I29" s="143"/>
      <c r="J29" s="143"/>
      <c r="K29" s="143"/>
      <c r="L29" s="143"/>
      <c r="M29" s="143"/>
      <c r="N29" s="143"/>
    </row>
    <row r="30" spans="1:14" ht="14.25" customHeight="1">
      <c r="A30" s="142"/>
      <c r="B30" s="142"/>
      <c r="C30" s="142"/>
      <c r="D30" s="143"/>
      <c r="E30" s="143"/>
      <c r="F30" s="144"/>
      <c r="G30" s="143"/>
      <c r="H30" s="143"/>
      <c r="I30" s="143"/>
      <c r="J30" s="143"/>
      <c r="K30" s="143"/>
      <c r="L30" s="143"/>
      <c r="M30" s="143"/>
      <c r="N30" s="143"/>
    </row>
    <row r="31" spans="1:14" ht="14.25" customHeight="1">
      <c r="A31" s="142"/>
      <c r="B31" s="142"/>
      <c r="C31" s="142"/>
      <c r="D31" s="143"/>
      <c r="E31" s="143"/>
      <c r="F31" s="144"/>
      <c r="G31" s="143"/>
      <c r="H31" s="143"/>
      <c r="I31" s="143"/>
      <c r="J31" s="143"/>
      <c r="K31" s="143"/>
      <c r="L31" s="143"/>
      <c r="M31" s="143"/>
      <c r="N31" s="143"/>
    </row>
    <row r="32" spans="1:14" ht="14.25" customHeight="1">
      <c r="A32" s="142"/>
      <c r="B32" s="142"/>
      <c r="C32" s="142"/>
      <c r="D32" s="143"/>
      <c r="E32" s="143"/>
      <c r="F32" s="144"/>
      <c r="G32" s="143"/>
      <c r="H32" s="143"/>
      <c r="I32" s="143"/>
      <c r="J32" s="143"/>
      <c r="K32" s="143"/>
      <c r="L32" s="143"/>
      <c r="M32" s="143"/>
      <c r="N32" s="143"/>
    </row>
    <row r="38" ht="12.75">
      <c r="D38" s="2"/>
    </row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109" ht="4.5" customHeight="1"/>
  </sheetData>
  <sheetProtection/>
  <mergeCells count="13">
    <mergeCell ref="N4:N5"/>
    <mergeCell ref="J4:J5"/>
    <mergeCell ref="H4:I4"/>
    <mergeCell ref="G4:G5"/>
    <mergeCell ref="K4:K5"/>
    <mergeCell ref="L4:L5"/>
    <mergeCell ref="M4:M5"/>
    <mergeCell ref="D4:F5"/>
    <mergeCell ref="D7:F7"/>
    <mergeCell ref="A17:C17"/>
    <mergeCell ref="C4:C5"/>
    <mergeCell ref="B4:B5"/>
    <mergeCell ref="A4:A5"/>
  </mergeCells>
  <printOptions/>
  <pageMargins left="0.3937007874015748" right="0.1968503937007874" top="0.1968503937007874" bottom="0.11811023622047245" header="0" footer="0"/>
  <pageSetup horizontalDpi="600" verticalDpi="600" orientation="landscape" paperSize="9" scale="85" r:id="rId3"/>
  <legacyDrawing r:id="rId2"/>
  <oleObjects>
    <oleObject progId="Word.Document.8" shapeId="104462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zoomScalePageLayoutView="0" workbookViewId="0" topLeftCell="A4">
      <selection activeCell="O11" sqref="O11"/>
    </sheetView>
  </sheetViews>
  <sheetFormatPr defaultColWidth="9.140625" defaultRowHeight="12.75"/>
  <cols>
    <col min="1" max="1" width="5.140625" style="30" customWidth="1"/>
    <col min="2" max="2" width="7.8515625" style="30" customWidth="1"/>
    <col min="3" max="3" width="21.421875" style="30" customWidth="1"/>
    <col min="4" max="4" width="13.00390625" style="52" customWidth="1"/>
    <col min="5" max="5" width="12.140625" style="52" customWidth="1"/>
    <col min="6" max="6" width="13.57421875" style="52" customWidth="1"/>
    <col min="7" max="7" width="13.57421875" style="117" customWidth="1"/>
    <col min="8" max="8" width="10.140625" style="0" bestFit="1" customWidth="1"/>
    <col min="9" max="9" width="13.57421875" style="0" customWidth="1"/>
    <col min="10" max="10" width="13.8515625" style="0" customWidth="1"/>
    <col min="11" max="11" width="12.00390625" style="0" customWidth="1"/>
  </cols>
  <sheetData>
    <row r="1" spans="3:11" ht="15.75" customHeight="1">
      <c r="C1" s="319" t="s">
        <v>324</v>
      </c>
      <c r="D1" s="319"/>
      <c r="E1" s="319"/>
      <c r="F1" s="319"/>
      <c r="G1" s="319"/>
      <c r="H1" s="319"/>
      <c r="I1" s="319"/>
      <c r="J1" s="319"/>
      <c r="K1" s="319"/>
    </row>
    <row r="2" spans="7:11" ht="12.75">
      <c r="G2" s="320" t="s">
        <v>320</v>
      </c>
      <c r="H2" s="320"/>
      <c r="I2" s="320"/>
      <c r="J2" s="320"/>
      <c r="K2" s="320"/>
    </row>
    <row r="3" spans="1:11" ht="42.75" customHeight="1">
      <c r="A3" s="330" t="s">
        <v>271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</row>
    <row r="4" spans="1:11" s="221" customFormat="1" ht="45" customHeight="1">
      <c r="A4" s="325" t="s">
        <v>0</v>
      </c>
      <c r="B4" s="325" t="s">
        <v>3</v>
      </c>
      <c r="C4" s="325" t="s">
        <v>223</v>
      </c>
      <c r="D4" s="327" t="s">
        <v>272</v>
      </c>
      <c r="E4" s="328"/>
      <c r="F4" s="329"/>
      <c r="G4" s="321" t="s">
        <v>273</v>
      </c>
      <c r="H4" s="322"/>
      <c r="I4" s="323"/>
      <c r="J4" s="324" t="s">
        <v>73</v>
      </c>
      <c r="K4" s="324"/>
    </row>
    <row r="5" spans="1:11" s="221" customFormat="1" ht="65.25" customHeight="1">
      <c r="A5" s="326"/>
      <c r="B5" s="326"/>
      <c r="C5" s="326"/>
      <c r="D5" s="224" t="s">
        <v>274</v>
      </c>
      <c r="E5" s="222" t="s">
        <v>21</v>
      </c>
      <c r="F5" s="149" t="s">
        <v>275</v>
      </c>
      <c r="G5" s="224" t="s">
        <v>274</v>
      </c>
      <c r="H5" s="222" t="s">
        <v>21</v>
      </c>
      <c r="I5" s="223" t="s">
        <v>113</v>
      </c>
      <c r="J5" s="149" t="s">
        <v>257</v>
      </c>
      <c r="K5" s="149" t="s">
        <v>258</v>
      </c>
    </row>
    <row r="6" spans="1:11" ht="11.25" customHeight="1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6">
        <v>6</v>
      </c>
      <c r="G6" s="56">
        <v>7</v>
      </c>
      <c r="H6" s="56">
        <v>8</v>
      </c>
      <c r="I6" s="56">
        <v>9</v>
      </c>
      <c r="J6" s="56">
        <v>10</v>
      </c>
      <c r="K6" s="56">
        <v>11</v>
      </c>
    </row>
    <row r="7" spans="1:11" ht="35.25" customHeight="1">
      <c r="A7" s="230">
        <v>750</v>
      </c>
      <c r="B7" s="262"/>
      <c r="C7" s="244" t="s">
        <v>176</v>
      </c>
      <c r="D7" s="248">
        <v>117602</v>
      </c>
      <c r="E7" s="248">
        <v>-846</v>
      </c>
      <c r="F7" s="248">
        <f>SUM(D7:E7)</f>
        <v>116756</v>
      </c>
      <c r="G7" s="248">
        <v>117602</v>
      </c>
      <c r="H7" s="248">
        <v>-846</v>
      </c>
      <c r="I7" s="248">
        <f>SUM(G7:H7)</f>
        <v>116756</v>
      </c>
      <c r="J7" s="218">
        <f>I7</f>
        <v>116756</v>
      </c>
      <c r="K7" s="248">
        <v>0</v>
      </c>
    </row>
    <row r="8" spans="1:11" ht="35.25" customHeight="1">
      <c r="A8" s="55"/>
      <c r="B8" s="262" t="s">
        <v>325</v>
      </c>
      <c r="C8" s="164" t="s">
        <v>327</v>
      </c>
      <c r="D8" s="260">
        <v>98704</v>
      </c>
      <c r="E8" s="260">
        <v>-846</v>
      </c>
      <c r="F8" s="260">
        <f>SUM(D8:E8)</f>
        <v>97858</v>
      </c>
      <c r="G8" s="260">
        <v>98704</v>
      </c>
      <c r="H8" s="260">
        <v>-846</v>
      </c>
      <c r="I8" s="260">
        <f>SUM(G8:H8)</f>
        <v>97858</v>
      </c>
      <c r="J8" s="260">
        <f>H8</f>
        <v>-846</v>
      </c>
      <c r="K8" s="260">
        <v>0</v>
      </c>
    </row>
    <row r="9" spans="1:11" s="115" customFormat="1" ht="35.25" customHeight="1">
      <c r="A9" s="230" t="s">
        <v>318</v>
      </c>
      <c r="B9" s="198"/>
      <c r="C9" s="244" t="s">
        <v>319</v>
      </c>
      <c r="D9" s="248">
        <v>8338280</v>
      </c>
      <c r="E9" s="248">
        <v>59352</v>
      </c>
      <c r="F9" s="248">
        <f>D9+E9</f>
        <v>8397632</v>
      </c>
      <c r="G9" s="248">
        <v>8338280</v>
      </c>
      <c r="H9" s="248">
        <v>59352</v>
      </c>
      <c r="I9" s="248">
        <f>G9+H9</f>
        <v>8397632</v>
      </c>
      <c r="J9" s="218">
        <f>I9</f>
        <v>8397632</v>
      </c>
      <c r="K9" s="248">
        <v>0</v>
      </c>
    </row>
    <row r="10" spans="1:11" s="115" customFormat="1" ht="35.25" customHeight="1">
      <c r="A10" s="230"/>
      <c r="B10" s="262" t="s">
        <v>328</v>
      </c>
      <c r="C10" s="164" t="s">
        <v>330</v>
      </c>
      <c r="D10" s="275">
        <v>6699000</v>
      </c>
      <c r="E10" s="275">
        <v>8316</v>
      </c>
      <c r="F10" s="275">
        <f>SUM(D10:E10)</f>
        <v>6707316</v>
      </c>
      <c r="G10" s="275">
        <v>6699000</v>
      </c>
      <c r="H10" s="275">
        <v>8316</v>
      </c>
      <c r="I10" s="275">
        <f>SUM(G10:H10)</f>
        <v>6707316</v>
      </c>
      <c r="J10" s="217">
        <v>8316</v>
      </c>
      <c r="K10" s="275">
        <v>0</v>
      </c>
    </row>
    <row r="11" spans="1:11" s="115" customFormat="1" ht="112.5" customHeight="1">
      <c r="A11" s="230"/>
      <c r="B11" s="262" t="s">
        <v>329</v>
      </c>
      <c r="C11" s="164" t="s">
        <v>331</v>
      </c>
      <c r="D11" s="275">
        <v>1620020</v>
      </c>
      <c r="E11" s="275">
        <v>50995</v>
      </c>
      <c r="F11" s="275">
        <f>SUM(D11:E11)</f>
        <v>1671015</v>
      </c>
      <c r="G11" s="275">
        <v>1620020</v>
      </c>
      <c r="H11" s="275">
        <v>50995</v>
      </c>
      <c r="I11" s="275">
        <f>SUM(G11:H11)</f>
        <v>1671015</v>
      </c>
      <c r="J11" s="217">
        <v>50995</v>
      </c>
      <c r="K11" s="275">
        <v>0</v>
      </c>
    </row>
    <row r="12" spans="1:11" ht="35.25" customHeight="1">
      <c r="A12" s="225"/>
      <c r="B12" s="262">
        <v>85503</v>
      </c>
      <c r="C12" s="226" t="s">
        <v>326</v>
      </c>
      <c r="D12" s="275">
        <v>120</v>
      </c>
      <c r="E12" s="275">
        <v>41</v>
      </c>
      <c r="F12" s="275">
        <f>SUM(D12:E12)</f>
        <v>161</v>
      </c>
      <c r="G12" s="275">
        <v>120</v>
      </c>
      <c r="H12" s="275">
        <v>41</v>
      </c>
      <c r="I12" s="275">
        <f>SUM(G12:H12)</f>
        <v>161</v>
      </c>
      <c r="J12" s="275">
        <f>H12-K12</f>
        <v>41</v>
      </c>
      <c r="K12" s="275">
        <v>0</v>
      </c>
    </row>
    <row r="13" spans="1:11" s="115" customFormat="1" ht="35.25" customHeight="1">
      <c r="A13" s="204"/>
      <c r="B13" s="205"/>
      <c r="C13" s="202" t="s">
        <v>1</v>
      </c>
      <c r="D13" s="263">
        <v>9000434.18</v>
      </c>
      <c r="E13" s="263">
        <f>E7+E9</f>
        <v>58506</v>
      </c>
      <c r="F13" s="218">
        <f>SUM(D13:E13)</f>
        <v>9058940.18</v>
      </c>
      <c r="G13" s="218">
        <v>9000434.18</v>
      </c>
      <c r="H13" s="263">
        <f>SUM(H7,H9)</f>
        <v>58506</v>
      </c>
      <c r="I13" s="218">
        <f>SUM(G13:H13)</f>
        <v>9058940.18</v>
      </c>
      <c r="J13" s="218">
        <f>I13</f>
        <v>9058940.18</v>
      </c>
      <c r="K13" s="248">
        <v>0</v>
      </c>
    </row>
    <row r="14" ht="18" customHeight="1"/>
    <row r="15" spans="1:11" s="115" customFormat="1" ht="17.25" customHeight="1">
      <c r="A15" s="30"/>
      <c r="B15" s="30"/>
      <c r="C15" s="30"/>
      <c r="D15" s="52"/>
      <c r="E15" s="52"/>
      <c r="F15" s="52"/>
      <c r="G15" s="117"/>
      <c r="H15"/>
      <c r="I15"/>
      <c r="J15"/>
      <c r="K15"/>
    </row>
    <row r="16" ht="16.5" customHeight="1"/>
    <row r="17" spans="1:11" s="115" customFormat="1" ht="29.25" customHeight="1">
      <c r="A17" s="30"/>
      <c r="B17" s="30"/>
      <c r="C17" s="30"/>
      <c r="D17" s="52"/>
      <c r="E17" s="52"/>
      <c r="F17" s="52"/>
      <c r="G17" s="117"/>
      <c r="H17"/>
      <c r="I17"/>
      <c r="J17"/>
      <c r="K17"/>
    </row>
    <row r="18" spans="1:11" s="17" customFormat="1" ht="21" customHeight="1">
      <c r="A18" s="30"/>
      <c r="B18" s="30"/>
      <c r="C18" s="30"/>
      <c r="D18" s="52"/>
      <c r="E18" s="52"/>
      <c r="F18" s="52"/>
      <c r="G18" s="117"/>
      <c r="H18"/>
      <c r="I18"/>
      <c r="J18"/>
      <c r="K18"/>
    </row>
    <row r="19" ht="19.5" customHeight="1"/>
    <row r="20" spans="1:11" s="115" customFormat="1" ht="16.5" customHeight="1">
      <c r="A20" s="30"/>
      <c r="B20" s="30"/>
      <c r="C20" s="30"/>
      <c r="D20" s="52"/>
      <c r="E20" s="52"/>
      <c r="F20" s="52"/>
      <c r="G20" s="117"/>
      <c r="H20"/>
      <c r="I20"/>
      <c r="J20"/>
      <c r="K20"/>
    </row>
    <row r="21" ht="52.5" customHeight="1"/>
    <row r="22" ht="69" customHeight="1"/>
    <row r="23" spans="1:11" s="115" customFormat="1" ht="84.75" customHeight="1">
      <c r="A23" s="30"/>
      <c r="B23" s="30"/>
      <c r="C23" s="30"/>
      <c r="D23" s="52"/>
      <c r="E23" s="52"/>
      <c r="F23" s="52"/>
      <c r="G23" s="117"/>
      <c r="H23"/>
      <c r="I23"/>
      <c r="J23"/>
      <c r="K23"/>
    </row>
    <row r="24" ht="21" customHeight="1"/>
  </sheetData>
  <sheetProtection/>
  <mergeCells count="9">
    <mergeCell ref="C1:K1"/>
    <mergeCell ref="G2:K2"/>
    <mergeCell ref="G4:I4"/>
    <mergeCell ref="J4:K4"/>
    <mergeCell ref="A4:A5"/>
    <mergeCell ref="B4:B5"/>
    <mergeCell ref="C4:C5"/>
    <mergeCell ref="D4:F4"/>
    <mergeCell ref="A3:K3"/>
  </mergeCells>
  <printOptions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7"/>
  <sheetViews>
    <sheetView view="pageBreakPreview" zoomScaleSheetLayoutView="100" workbookViewId="0" topLeftCell="A22">
      <selection activeCell="R102" sqref="R102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35.140625" style="0" customWidth="1"/>
    <col min="4" max="4" width="10.140625" style="0" customWidth="1"/>
    <col min="5" max="5" width="10.140625" style="0" bestFit="1" customWidth="1"/>
    <col min="6" max="6" width="12.00390625" style="0" customWidth="1"/>
    <col min="7" max="7" width="11.421875" style="0" customWidth="1"/>
    <col min="8" max="8" width="14.421875" style="0" customWidth="1"/>
    <col min="9" max="9" width="11.00390625" style="0" customWidth="1"/>
    <col min="10" max="10" width="10.421875" style="0" customWidth="1"/>
    <col min="11" max="11" width="12.28125" style="0" customWidth="1"/>
  </cols>
  <sheetData>
    <row r="1" spans="1:12" ht="12.75">
      <c r="A1" s="30"/>
      <c r="B1" s="30"/>
      <c r="C1" s="30"/>
      <c r="D1" s="30"/>
      <c r="E1" s="30"/>
      <c r="F1" s="40"/>
      <c r="G1" s="41"/>
      <c r="H1" s="41"/>
      <c r="I1" s="41"/>
      <c r="J1" s="42"/>
      <c r="K1" s="2" t="s">
        <v>311</v>
      </c>
      <c r="L1" s="28"/>
    </row>
    <row r="2" spans="1:12" ht="15" customHeight="1">
      <c r="A2" s="29"/>
      <c r="B2" s="29"/>
      <c r="C2" s="29"/>
      <c r="D2" s="29"/>
      <c r="E2" s="29"/>
      <c r="F2" s="43"/>
      <c r="G2" s="43"/>
      <c r="H2" s="41"/>
      <c r="I2" s="41"/>
      <c r="J2" s="44"/>
      <c r="K2" s="2" t="s">
        <v>267</v>
      </c>
      <c r="L2" s="28"/>
    </row>
    <row r="3" spans="1:11" ht="12.75" customHeight="1">
      <c r="A3" s="31"/>
      <c r="B3" s="31"/>
      <c r="C3" s="31"/>
      <c r="D3" s="31"/>
      <c r="E3" s="22" t="s">
        <v>28</v>
      </c>
      <c r="F3" s="31"/>
      <c r="G3" s="23"/>
      <c r="H3" s="23"/>
      <c r="I3" s="23"/>
      <c r="J3" s="23"/>
      <c r="K3" s="23"/>
    </row>
    <row r="4" spans="1:11" ht="12.75">
      <c r="A4" s="334" t="s">
        <v>0</v>
      </c>
      <c r="B4" s="334" t="s">
        <v>3</v>
      </c>
      <c r="C4" s="334" t="s">
        <v>5</v>
      </c>
      <c r="D4" s="337" t="s">
        <v>1</v>
      </c>
      <c r="E4" s="338"/>
      <c r="F4" s="339"/>
      <c r="G4" s="334" t="s">
        <v>29</v>
      </c>
      <c r="H4" s="45" t="s">
        <v>30</v>
      </c>
      <c r="I4" s="334" t="s">
        <v>31</v>
      </c>
      <c r="J4" s="336" t="s">
        <v>231</v>
      </c>
      <c r="K4" s="334" t="s">
        <v>32</v>
      </c>
    </row>
    <row r="5" spans="1:11" ht="90">
      <c r="A5" s="335"/>
      <c r="B5" s="335"/>
      <c r="C5" s="335"/>
      <c r="D5" s="340"/>
      <c r="E5" s="341"/>
      <c r="F5" s="342"/>
      <c r="G5" s="335"/>
      <c r="H5" s="47" t="s">
        <v>250</v>
      </c>
      <c r="I5" s="335"/>
      <c r="J5" s="335"/>
      <c r="K5" s="335"/>
    </row>
    <row r="6" spans="1:11" ht="17.25" customHeight="1">
      <c r="A6" s="46"/>
      <c r="B6" s="46"/>
      <c r="C6" s="46"/>
      <c r="D6" s="48" t="s">
        <v>33</v>
      </c>
      <c r="E6" s="48" t="s">
        <v>21</v>
      </c>
      <c r="F6" s="48" t="s">
        <v>34</v>
      </c>
      <c r="G6" s="46"/>
      <c r="H6" s="49"/>
      <c r="I6" s="46"/>
      <c r="J6" s="46"/>
      <c r="K6" s="46"/>
    </row>
    <row r="7" spans="1:11" ht="9.75" customHeight="1">
      <c r="A7" s="37">
        <v>1</v>
      </c>
      <c r="B7" s="37">
        <v>2</v>
      </c>
      <c r="C7" s="37">
        <v>3</v>
      </c>
      <c r="D7" s="309">
        <v>4</v>
      </c>
      <c r="E7" s="310"/>
      <c r="F7" s="311"/>
      <c r="G7" s="37">
        <v>5</v>
      </c>
      <c r="H7" s="37">
        <v>6</v>
      </c>
      <c r="I7" s="37">
        <v>7</v>
      </c>
      <c r="J7" s="37">
        <v>8</v>
      </c>
      <c r="K7" s="37">
        <v>9</v>
      </c>
    </row>
    <row r="8" spans="1:11" ht="12.75" hidden="1">
      <c r="A8" s="11" t="s">
        <v>170</v>
      </c>
      <c r="B8" s="12"/>
      <c r="C8" s="145" t="s">
        <v>220</v>
      </c>
      <c r="D8" s="50">
        <v>1837500</v>
      </c>
      <c r="E8" s="50">
        <f>E9</f>
        <v>0</v>
      </c>
      <c r="F8" s="50">
        <f aca="true" t="shared" si="0" ref="F8:F29">D8+E8</f>
        <v>1837500</v>
      </c>
      <c r="G8" s="50">
        <f>F8-K8</f>
        <v>1793166</v>
      </c>
      <c r="H8" s="50">
        <v>0</v>
      </c>
      <c r="I8" s="50">
        <v>0</v>
      </c>
      <c r="J8" s="50">
        <v>0</v>
      </c>
      <c r="K8" s="50">
        <v>44334</v>
      </c>
    </row>
    <row r="9" spans="1:11" ht="17.25" customHeight="1" hidden="1">
      <c r="A9" s="14"/>
      <c r="B9" s="15" t="s">
        <v>171</v>
      </c>
      <c r="C9" s="16" t="s">
        <v>235</v>
      </c>
      <c r="D9" s="51">
        <v>17500</v>
      </c>
      <c r="E9" s="51">
        <v>0</v>
      </c>
      <c r="F9" s="51">
        <f t="shared" si="0"/>
        <v>17500</v>
      </c>
      <c r="G9" s="51">
        <v>0</v>
      </c>
      <c r="H9" s="51">
        <v>0</v>
      </c>
      <c r="I9" s="51">
        <v>0</v>
      </c>
      <c r="J9" s="51">
        <v>0</v>
      </c>
      <c r="K9" s="51">
        <v>26834</v>
      </c>
    </row>
    <row r="10" spans="1:11" ht="25.5" hidden="1">
      <c r="A10" s="11" t="s">
        <v>177</v>
      </c>
      <c r="B10" s="12"/>
      <c r="C10" s="145" t="s">
        <v>178</v>
      </c>
      <c r="D10" s="50">
        <v>251900</v>
      </c>
      <c r="E10" s="50">
        <f>E11+E12</f>
        <v>0</v>
      </c>
      <c r="F10" s="50">
        <f t="shared" si="0"/>
        <v>251900</v>
      </c>
      <c r="G10" s="50">
        <f>F10-K10</f>
        <v>251900</v>
      </c>
      <c r="H10" s="50">
        <v>0</v>
      </c>
      <c r="I10" s="50">
        <v>0</v>
      </c>
      <c r="J10" s="50">
        <v>0</v>
      </c>
      <c r="K10" s="50">
        <v>0</v>
      </c>
    </row>
    <row r="11" spans="1:11" s="17" customFormat="1" ht="12.75" hidden="1">
      <c r="A11" s="14"/>
      <c r="B11" s="15" t="s">
        <v>208</v>
      </c>
      <c r="C11" s="146" t="s">
        <v>209</v>
      </c>
      <c r="D11" s="51">
        <v>251900</v>
      </c>
      <c r="E11" s="51">
        <v>0</v>
      </c>
      <c r="F11" s="51">
        <f>D11+E11</f>
        <v>251900</v>
      </c>
      <c r="G11" s="51">
        <v>-40000</v>
      </c>
      <c r="H11" s="51">
        <v>0</v>
      </c>
      <c r="I11" s="51">
        <v>0</v>
      </c>
      <c r="J11" s="51">
        <v>0</v>
      </c>
      <c r="K11" s="51">
        <v>0</v>
      </c>
    </row>
    <row r="12" spans="1:11" s="17" customFormat="1" ht="17.25" customHeight="1" hidden="1">
      <c r="A12" s="14"/>
      <c r="B12" s="15" t="s">
        <v>172</v>
      </c>
      <c r="C12" s="16" t="s">
        <v>173</v>
      </c>
      <c r="D12" s="51">
        <v>300000</v>
      </c>
      <c r="E12" s="51">
        <v>0</v>
      </c>
      <c r="F12" s="51">
        <f t="shared" si="0"/>
        <v>300000</v>
      </c>
      <c r="G12" s="51">
        <v>1513000</v>
      </c>
      <c r="H12" s="51">
        <v>0</v>
      </c>
      <c r="I12" s="51">
        <v>0</v>
      </c>
      <c r="J12" s="51">
        <v>0</v>
      </c>
      <c r="K12" s="51">
        <v>0</v>
      </c>
    </row>
    <row r="13" spans="1:11" ht="12.75" hidden="1">
      <c r="A13" s="11" t="s">
        <v>26</v>
      </c>
      <c r="B13" s="12"/>
      <c r="C13" s="145" t="s">
        <v>174</v>
      </c>
      <c r="D13" s="50">
        <v>0</v>
      </c>
      <c r="E13" s="50">
        <f>E14</f>
        <v>0</v>
      </c>
      <c r="F13" s="50">
        <f t="shared" si="0"/>
        <v>0</v>
      </c>
      <c r="G13" s="50">
        <f>F13-K13</f>
        <v>0</v>
      </c>
      <c r="H13" s="50">
        <v>0</v>
      </c>
      <c r="I13" s="50">
        <v>0</v>
      </c>
      <c r="J13" s="50">
        <v>0</v>
      </c>
      <c r="K13" s="50">
        <v>0</v>
      </c>
    </row>
    <row r="14" spans="1:11" ht="17.25" customHeight="1" hidden="1">
      <c r="A14" s="14"/>
      <c r="B14" s="15" t="s">
        <v>27</v>
      </c>
      <c r="C14" s="16" t="s">
        <v>175</v>
      </c>
      <c r="D14" s="51">
        <v>0</v>
      </c>
      <c r="E14" s="51">
        <v>0</v>
      </c>
      <c r="F14" s="51">
        <f t="shared" si="0"/>
        <v>0</v>
      </c>
      <c r="G14" s="51">
        <v>150000</v>
      </c>
      <c r="H14" s="51">
        <v>0</v>
      </c>
      <c r="I14" s="51">
        <v>0</v>
      </c>
      <c r="J14" s="51">
        <v>0</v>
      </c>
      <c r="K14" s="51">
        <v>0</v>
      </c>
    </row>
    <row r="15" spans="1:11" ht="12.75" hidden="1">
      <c r="A15" s="11" t="s">
        <v>53</v>
      </c>
      <c r="B15" s="12"/>
      <c r="C15" s="145" t="s">
        <v>176</v>
      </c>
      <c r="D15" s="50">
        <v>0</v>
      </c>
      <c r="E15" s="50">
        <f>E16</f>
        <v>0</v>
      </c>
      <c r="F15" s="50">
        <f t="shared" si="0"/>
        <v>0</v>
      </c>
      <c r="G15" s="50">
        <f>F15-K15</f>
        <v>0</v>
      </c>
      <c r="H15" s="50">
        <v>0</v>
      </c>
      <c r="I15" s="50">
        <v>0</v>
      </c>
      <c r="J15" s="50">
        <v>0</v>
      </c>
      <c r="K15" s="50">
        <v>0</v>
      </c>
    </row>
    <row r="16" spans="1:11" ht="17.25" customHeight="1" hidden="1">
      <c r="A16" s="14"/>
      <c r="B16" s="15" t="s">
        <v>265</v>
      </c>
      <c r="C16" s="16" t="s">
        <v>266</v>
      </c>
      <c r="D16" s="51">
        <v>0</v>
      </c>
      <c r="E16" s="51">
        <v>0</v>
      </c>
      <c r="F16" s="51">
        <f t="shared" si="0"/>
        <v>0</v>
      </c>
      <c r="G16" s="51">
        <v>26200</v>
      </c>
      <c r="H16" s="51">
        <v>0</v>
      </c>
      <c r="I16" s="51">
        <v>0</v>
      </c>
      <c r="J16" s="51">
        <v>0</v>
      </c>
      <c r="K16" s="51">
        <v>0</v>
      </c>
    </row>
    <row r="17" spans="1:11" ht="25.5" hidden="1">
      <c r="A17" s="11" t="s">
        <v>177</v>
      </c>
      <c r="B17" s="12"/>
      <c r="C17" s="145" t="s">
        <v>178</v>
      </c>
      <c r="D17" s="50">
        <v>8900</v>
      </c>
      <c r="E17" s="50">
        <f>E18</f>
        <v>0</v>
      </c>
      <c r="F17" s="50">
        <f>D17+E17</f>
        <v>8900</v>
      </c>
      <c r="G17" s="50">
        <f>F17-K17</f>
        <v>8900</v>
      </c>
      <c r="H17" s="50">
        <v>0</v>
      </c>
      <c r="I17" s="50">
        <v>0</v>
      </c>
      <c r="J17" s="50">
        <v>0</v>
      </c>
      <c r="K17" s="50">
        <v>0</v>
      </c>
    </row>
    <row r="18" spans="1:11" ht="17.25" customHeight="1" hidden="1">
      <c r="A18" s="14"/>
      <c r="B18" s="15" t="s">
        <v>208</v>
      </c>
      <c r="C18" s="16" t="s">
        <v>209</v>
      </c>
      <c r="D18" s="51">
        <v>8900</v>
      </c>
      <c r="E18" s="51">
        <v>0</v>
      </c>
      <c r="F18" s="51">
        <f>D18+E18</f>
        <v>8900</v>
      </c>
      <c r="G18" s="51">
        <v>243000</v>
      </c>
      <c r="H18" s="51">
        <v>0</v>
      </c>
      <c r="I18" s="51">
        <v>0</v>
      </c>
      <c r="J18" s="51">
        <v>0</v>
      </c>
      <c r="K18" s="51">
        <v>0</v>
      </c>
    </row>
    <row r="19" spans="1:11" ht="12.75">
      <c r="A19" s="11" t="s">
        <v>47</v>
      </c>
      <c r="B19" s="12"/>
      <c r="C19" s="145" t="s">
        <v>264</v>
      </c>
      <c r="D19" s="50">
        <v>1482313</v>
      </c>
      <c r="E19" s="50">
        <v>4500</v>
      </c>
      <c r="F19" s="50">
        <f t="shared" si="0"/>
        <v>1486813</v>
      </c>
      <c r="G19" s="50">
        <f>F19-K19</f>
        <v>1486813</v>
      </c>
      <c r="H19" s="50">
        <v>0</v>
      </c>
      <c r="I19" s="50">
        <v>0</v>
      </c>
      <c r="J19" s="50">
        <v>0</v>
      </c>
      <c r="K19" s="50">
        <v>0</v>
      </c>
    </row>
    <row r="20" spans="1:11" s="17" customFormat="1" ht="25.5">
      <c r="A20" s="14"/>
      <c r="B20" s="15" t="s">
        <v>48</v>
      </c>
      <c r="C20" s="146" t="s">
        <v>309</v>
      </c>
      <c r="D20" s="51">
        <v>1412313</v>
      </c>
      <c r="E20" s="51">
        <v>4500</v>
      </c>
      <c r="F20" s="51">
        <f t="shared" si="0"/>
        <v>1416813</v>
      </c>
      <c r="G20" s="51">
        <v>4500</v>
      </c>
      <c r="H20" s="51">
        <v>0</v>
      </c>
      <c r="I20" s="51">
        <v>0</v>
      </c>
      <c r="J20" s="51">
        <v>0</v>
      </c>
      <c r="K20" s="51">
        <v>0</v>
      </c>
    </row>
    <row r="21" spans="1:11" ht="12.75">
      <c r="A21" s="11" t="s">
        <v>170</v>
      </c>
      <c r="B21" s="12"/>
      <c r="C21" s="145" t="s">
        <v>220</v>
      </c>
      <c r="D21" s="50">
        <v>1667784</v>
      </c>
      <c r="E21" s="249">
        <f>557065.4-484370</f>
        <v>72695.40000000002</v>
      </c>
      <c r="F21" s="249">
        <f aca="true" t="shared" si="1" ref="F21:F28">D21+E21</f>
        <v>1740479.4</v>
      </c>
      <c r="G21" s="50">
        <f>F21-K21</f>
        <v>920199.9999999999</v>
      </c>
      <c r="H21" s="50">
        <v>0</v>
      </c>
      <c r="I21" s="50">
        <v>0</v>
      </c>
      <c r="J21" s="50">
        <v>0</v>
      </c>
      <c r="K21" s="249">
        <v>820279.4</v>
      </c>
    </row>
    <row r="22" spans="1:11" s="17" customFormat="1" ht="12.75">
      <c r="A22" s="14"/>
      <c r="B22" s="15" t="s">
        <v>171</v>
      </c>
      <c r="C22" s="146" t="s">
        <v>235</v>
      </c>
      <c r="D22" s="51">
        <v>263214</v>
      </c>
      <c r="E22" s="250">
        <v>557065.4</v>
      </c>
      <c r="F22" s="250">
        <f t="shared" si="1"/>
        <v>820279.4</v>
      </c>
      <c r="G22" s="51">
        <v>0</v>
      </c>
      <c r="H22" s="51">
        <v>0</v>
      </c>
      <c r="I22" s="51">
        <v>0</v>
      </c>
      <c r="J22" s="51">
        <v>0</v>
      </c>
      <c r="K22" s="250">
        <v>557065.4</v>
      </c>
    </row>
    <row r="23" spans="1:11" s="17" customFormat="1" ht="12.75">
      <c r="A23" s="14"/>
      <c r="B23" s="15" t="s">
        <v>172</v>
      </c>
      <c r="C23" s="146" t="s">
        <v>173</v>
      </c>
      <c r="D23" s="51">
        <v>1404570</v>
      </c>
      <c r="E23" s="51">
        <v>-484370</v>
      </c>
      <c r="F23" s="51">
        <f t="shared" si="1"/>
        <v>920200</v>
      </c>
      <c r="G23" s="51">
        <v>-484370</v>
      </c>
      <c r="H23" s="51">
        <v>0</v>
      </c>
      <c r="I23" s="51">
        <v>0</v>
      </c>
      <c r="J23" s="51">
        <v>0</v>
      </c>
      <c r="K23" s="51">
        <v>0</v>
      </c>
    </row>
    <row r="24" spans="1:11" ht="12.75">
      <c r="A24" s="11" t="s">
        <v>55</v>
      </c>
      <c r="B24" s="12"/>
      <c r="C24" s="145" t="s">
        <v>114</v>
      </c>
      <c r="D24" s="50">
        <v>993312</v>
      </c>
      <c r="E24" s="50">
        <v>623023</v>
      </c>
      <c r="F24" s="50">
        <f t="shared" si="1"/>
        <v>1616335</v>
      </c>
      <c r="G24" s="50">
        <v>1616335</v>
      </c>
      <c r="H24" s="50">
        <v>0</v>
      </c>
      <c r="I24" s="50">
        <v>0</v>
      </c>
      <c r="J24" s="50">
        <v>0</v>
      </c>
      <c r="K24" s="50">
        <v>0</v>
      </c>
    </row>
    <row r="25" spans="1:11" s="17" customFormat="1" ht="12.75">
      <c r="A25" s="14"/>
      <c r="B25" s="15" t="s">
        <v>116</v>
      </c>
      <c r="C25" s="146" t="s">
        <v>117</v>
      </c>
      <c r="D25" s="51">
        <v>993312</v>
      </c>
      <c r="E25" s="51">
        <v>623023</v>
      </c>
      <c r="F25" s="51">
        <f t="shared" si="1"/>
        <v>1616335</v>
      </c>
      <c r="G25" s="51">
        <v>623023</v>
      </c>
      <c r="H25" s="51">
        <v>0</v>
      </c>
      <c r="I25" s="51">
        <v>0</v>
      </c>
      <c r="J25" s="51">
        <v>0</v>
      </c>
      <c r="K25" s="51">
        <v>0</v>
      </c>
    </row>
    <row r="26" spans="1:11" s="115" customFormat="1" ht="26.25" customHeight="1">
      <c r="A26" s="11" t="s">
        <v>212</v>
      </c>
      <c r="B26" s="12"/>
      <c r="C26" s="145" t="s">
        <v>226</v>
      </c>
      <c r="D26" s="50">
        <v>721600</v>
      </c>
      <c r="E26" s="50">
        <v>45510</v>
      </c>
      <c r="F26" s="50">
        <f t="shared" si="1"/>
        <v>767110</v>
      </c>
      <c r="G26" s="50">
        <f>F26-K26</f>
        <v>667110</v>
      </c>
      <c r="H26" s="50">
        <v>0</v>
      </c>
      <c r="I26" s="50">
        <v>0</v>
      </c>
      <c r="J26" s="50">
        <v>0</v>
      </c>
      <c r="K26" s="50">
        <v>100000</v>
      </c>
    </row>
    <row r="27" spans="1:11" s="17" customFormat="1" ht="24.75" customHeight="1">
      <c r="A27" s="14"/>
      <c r="B27" s="15" t="s">
        <v>310</v>
      </c>
      <c r="C27" s="146" t="s">
        <v>232</v>
      </c>
      <c r="D27" s="51">
        <v>661000</v>
      </c>
      <c r="E27" s="51">
        <v>45510</v>
      </c>
      <c r="F27" s="51">
        <f t="shared" si="1"/>
        <v>706510</v>
      </c>
      <c r="G27" s="51">
        <v>45510</v>
      </c>
      <c r="H27" s="51">
        <v>0</v>
      </c>
      <c r="I27" s="51">
        <v>0</v>
      </c>
      <c r="J27" s="51">
        <v>0</v>
      </c>
      <c r="K27" s="51">
        <v>0</v>
      </c>
    </row>
    <row r="28" spans="1:11" ht="12.75">
      <c r="A28" s="11" t="s">
        <v>239</v>
      </c>
      <c r="B28" s="12"/>
      <c r="C28" s="145" t="s">
        <v>240</v>
      </c>
      <c r="D28" s="50">
        <v>80200</v>
      </c>
      <c r="E28" s="50">
        <v>-60000</v>
      </c>
      <c r="F28" s="50">
        <f t="shared" si="1"/>
        <v>20200</v>
      </c>
      <c r="G28" s="50">
        <v>20200</v>
      </c>
      <c r="H28" s="50">
        <v>0</v>
      </c>
      <c r="I28" s="50">
        <v>0</v>
      </c>
      <c r="J28" s="50">
        <v>0</v>
      </c>
      <c r="K28" s="50">
        <v>0</v>
      </c>
    </row>
    <row r="29" spans="1:11" s="17" customFormat="1" ht="12.75">
      <c r="A29" s="14"/>
      <c r="B29" s="15" t="s">
        <v>241</v>
      </c>
      <c r="C29" s="146" t="s">
        <v>242</v>
      </c>
      <c r="D29" s="51">
        <v>60000</v>
      </c>
      <c r="E29" s="51">
        <v>-60000</v>
      </c>
      <c r="F29" s="51">
        <f t="shared" si="0"/>
        <v>0</v>
      </c>
      <c r="G29" s="51">
        <v>-60000</v>
      </c>
      <c r="H29" s="51"/>
      <c r="I29" s="51"/>
      <c r="J29" s="51"/>
      <c r="K29" s="51">
        <v>0</v>
      </c>
    </row>
    <row r="30" spans="1:11" ht="25.5" hidden="1">
      <c r="A30" s="11" t="s">
        <v>179</v>
      </c>
      <c r="B30" s="12"/>
      <c r="C30" s="145" t="s">
        <v>180</v>
      </c>
      <c r="D30" s="50">
        <v>16000</v>
      </c>
      <c r="E30" s="50">
        <f>E31</f>
        <v>0</v>
      </c>
      <c r="F30" s="50">
        <f aca="true" t="shared" si="2" ref="F30:F39">D30+E30</f>
        <v>16000</v>
      </c>
      <c r="G30" s="50">
        <f>F30-K30</f>
        <v>16000</v>
      </c>
      <c r="H30" s="50">
        <v>0</v>
      </c>
      <c r="I30" s="50">
        <v>0</v>
      </c>
      <c r="J30" s="50">
        <v>0</v>
      </c>
      <c r="K30" s="50">
        <v>0</v>
      </c>
    </row>
    <row r="31" spans="1:11" ht="17.25" customHeight="1" hidden="1">
      <c r="A31" s="14"/>
      <c r="B31" s="15" t="s">
        <v>233</v>
      </c>
      <c r="C31" s="16" t="s">
        <v>234</v>
      </c>
      <c r="D31" s="51">
        <v>0</v>
      </c>
      <c r="E31" s="51">
        <v>0</v>
      </c>
      <c r="F31" s="51">
        <f>D31+E31</f>
        <v>0</v>
      </c>
      <c r="G31" s="51">
        <v>90030</v>
      </c>
      <c r="H31" s="51">
        <v>0</v>
      </c>
      <c r="I31" s="51">
        <v>0</v>
      </c>
      <c r="J31" s="51">
        <v>0</v>
      </c>
      <c r="K31" s="51">
        <v>0</v>
      </c>
    </row>
    <row r="32" spans="1:11" ht="12.75" hidden="1">
      <c r="A32" s="11" t="s">
        <v>170</v>
      </c>
      <c r="B32" s="12"/>
      <c r="C32" s="145" t="s">
        <v>220</v>
      </c>
      <c r="D32" s="50">
        <v>3299978</v>
      </c>
      <c r="E32" s="50">
        <f>E33</f>
        <v>0</v>
      </c>
      <c r="F32" s="50">
        <f>D32+E32</f>
        <v>3299978</v>
      </c>
      <c r="G32" s="50">
        <f>F32-K32</f>
        <v>3276578</v>
      </c>
      <c r="H32" s="50">
        <v>0</v>
      </c>
      <c r="I32" s="50">
        <v>0</v>
      </c>
      <c r="J32" s="50">
        <v>0</v>
      </c>
      <c r="K32" s="50">
        <v>23400</v>
      </c>
    </row>
    <row r="33" spans="1:11" ht="17.25" customHeight="1" hidden="1">
      <c r="A33" s="14"/>
      <c r="B33" s="15" t="s">
        <v>172</v>
      </c>
      <c r="C33" s="16" t="s">
        <v>173</v>
      </c>
      <c r="D33" s="51">
        <v>3276578</v>
      </c>
      <c r="E33" s="51">
        <v>0</v>
      </c>
      <c r="F33" s="51">
        <f>D33+E33</f>
        <v>3276578</v>
      </c>
      <c r="G33" s="51">
        <v>75000</v>
      </c>
      <c r="H33" s="51">
        <v>0</v>
      </c>
      <c r="I33" s="51">
        <v>0</v>
      </c>
      <c r="J33" s="51">
        <v>0</v>
      </c>
      <c r="K33" s="51">
        <v>0</v>
      </c>
    </row>
    <row r="34" spans="1:11" ht="12.75" hidden="1">
      <c r="A34" s="11" t="s">
        <v>179</v>
      </c>
      <c r="B34" s="12"/>
      <c r="C34" s="145" t="s">
        <v>176</v>
      </c>
      <c r="D34" s="50">
        <v>395231</v>
      </c>
      <c r="E34" s="50">
        <f>E35</f>
        <v>0</v>
      </c>
      <c r="F34" s="50">
        <f t="shared" si="2"/>
        <v>395231</v>
      </c>
      <c r="G34" s="50">
        <f>F34-K34</f>
        <v>247530</v>
      </c>
      <c r="H34" s="50">
        <v>0</v>
      </c>
      <c r="I34" s="50">
        <v>0</v>
      </c>
      <c r="J34" s="50">
        <v>0</v>
      </c>
      <c r="K34" s="50">
        <v>147701</v>
      </c>
    </row>
    <row r="35" spans="1:11" ht="17.25" customHeight="1" hidden="1">
      <c r="A35" s="14"/>
      <c r="B35" s="15" t="s">
        <v>181</v>
      </c>
      <c r="C35" s="16" t="s">
        <v>263</v>
      </c>
      <c r="D35" s="51">
        <v>157500</v>
      </c>
      <c r="E35" s="51">
        <v>0</v>
      </c>
      <c r="F35" s="51">
        <f t="shared" si="2"/>
        <v>157500</v>
      </c>
      <c r="G35" s="51">
        <v>230</v>
      </c>
      <c r="H35" s="51">
        <v>0</v>
      </c>
      <c r="I35" s="51">
        <v>0</v>
      </c>
      <c r="J35" s="51">
        <v>0</v>
      </c>
      <c r="K35" s="51">
        <v>0</v>
      </c>
    </row>
    <row r="36" spans="1:11" ht="12.75" hidden="1">
      <c r="A36" s="11" t="s">
        <v>55</v>
      </c>
      <c r="B36" s="12"/>
      <c r="C36" s="13" t="s">
        <v>114</v>
      </c>
      <c r="D36" s="50">
        <v>2750147</v>
      </c>
      <c r="E36" s="50">
        <f>E37+E38</f>
        <v>0</v>
      </c>
      <c r="F36" s="50">
        <f t="shared" si="2"/>
        <v>2750147</v>
      </c>
      <c r="G36" s="50">
        <f>F36-K36</f>
        <v>2750147</v>
      </c>
      <c r="H36" s="50">
        <v>0</v>
      </c>
      <c r="I36" s="50">
        <v>0</v>
      </c>
      <c r="J36" s="50">
        <v>0</v>
      </c>
      <c r="K36" s="50">
        <v>0</v>
      </c>
    </row>
    <row r="37" spans="1:11" ht="12.75" hidden="1">
      <c r="A37" s="14"/>
      <c r="B37" s="15" t="s">
        <v>118</v>
      </c>
      <c r="C37" s="16" t="s">
        <v>119</v>
      </c>
      <c r="D37" s="51">
        <v>2685018</v>
      </c>
      <c r="E37" s="51">
        <v>0</v>
      </c>
      <c r="F37" s="51">
        <f>D37+E37</f>
        <v>2685018</v>
      </c>
      <c r="G37" s="51">
        <v>80000</v>
      </c>
      <c r="H37" s="51">
        <v>0</v>
      </c>
      <c r="I37" s="51">
        <v>0</v>
      </c>
      <c r="J37" s="51">
        <v>0</v>
      </c>
      <c r="K37" s="51">
        <v>0</v>
      </c>
    </row>
    <row r="38" spans="1:11" ht="12.75" hidden="1">
      <c r="A38" s="14"/>
      <c r="B38" s="15" t="s">
        <v>251</v>
      </c>
      <c r="C38" s="16" t="s">
        <v>252</v>
      </c>
      <c r="D38" s="51">
        <v>0</v>
      </c>
      <c r="E38" s="51">
        <v>0</v>
      </c>
      <c r="F38" s="51">
        <f t="shared" si="2"/>
        <v>0</v>
      </c>
      <c r="G38" s="51">
        <v>15159</v>
      </c>
      <c r="H38" s="51">
        <v>0</v>
      </c>
      <c r="I38" s="51">
        <v>0</v>
      </c>
      <c r="J38" s="51">
        <v>0</v>
      </c>
      <c r="K38" s="51">
        <v>0</v>
      </c>
    </row>
    <row r="39" spans="1:11" ht="12.75" hidden="1">
      <c r="A39" s="14"/>
      <c r="B39" s="15" t="s">
        <v>172</v>
      </c>
      <c r="C39" s="16" t="s">
        <v>173</v>
      </c>
      <c r="D39" s="51">
        <v>1571438</v>
      </c>
      <c r="E39" s="51">
        <v>0</v>
      </c>
      <c r="F39" s="51">
        <f t="shared" si="2"/>
        <v>1571438</v>
      </c>
      <c r="G39" s="51">
        <v>23000</v>
      </c>
      <c r="H39" s="51">
        <v>0</v>
      </c>
      <c r="I39" s="51">
        <v>0</v>
      </c>
      <c r="J39" s="51">
        <v>0</v>
      </c>
      <c r="K39" s="51">
        <v>0</v>
      </c>
    </row>
    <row r="40" spans="1:11" ht="17.25" customHeight="1" hidden="1">
      <c r="A40" s="11" t="s">
        <v>170</v>
      </c>
      <c r="B40" s="12"/>
      <c r="C40" s="13" t="s">
        <v>220</v>
      </c>
      <c r="D40" s="50">
        <v>3280528</v>
      </c>
      <c r="E40" s="50">
        <f>E41+E42</f>
        <v>19450</v>
      </c>
      <c r="F40" s="50">
        <f aca="true" t="shared" si="3" ref="F40:F47">D40+E40</f>
        <v>3299978</v>
      </c>
      <c r="G40" s="50">
        <f>F40-I40-K40</f>
        <v>3276578</v>
      </c>
      <c r="H40" s="50">
        <v>0</v>
      </c>
      <c r="I40" s="50">
        <v>0</v>
      </c>
      <c r="J40" s="50">
        <v>0</v>
      </c>
      <c r="K40" s="50">
        <v>23400</v>
      </c>
    </row>
    <row r="41" spans="1:11" s="17" customFormat="1" ht="16.5" customHeight="1" hidden="1">
      <c r="A41" s="14"/>
      <c r="B41" s="15" t="s">
        <v>171</v>
      </c>
      <c r="C41" s="16" t="s">
        <v>235</v>
      </c>
      <c r="D41" s="51">
        <v>153400</v>
      </c>
      <c r="E41" s="51">
        <v>-130000</v>
      </c>
      <c r="F41" s="51">
        <f>D41+E41</f>
        <v>23400</v>
      </c>
      <c r="G41" s="51">
        <v>0</v>
      </c>
      <c r="H41" s="51">
        <v>0</v>
      </c>
      <c r="I41" s="51">
        <v>0</v>
      </c>
      <c r="J41" s="51">
        <v>0</v>
      </c>
      <c r="K41" s="51">
        <v>-130000</v>
      </c>
    </row>
    <row r="42" spans="1:11" s="17" customFormat="1" ht="16.5" customHeight="1" hidden="1">
      <c r="A42" s="14"/>
      <c r="B42" s="15" t="s">
        <v>172</v>
      </c>
      <c r="C42" s="16" t="s">
        <v>173</v>
      </c>
      <c r="D42" s="51">
        <v>3127128</v>
      </c>
      <c r="E42" s="51">
        <v>149450</v>
      </c>
      <c r="F42" s="51">
        <f t="shared" si="3"/>
        <v>3276578</v>
      </c>
      <c r="G42" s="51">
        <v>149450</v>
      </c>
      <c r="H42" s="51">
        <v>0</v>
      </c>
      <c r="I42" s="51">
        <v>0</v>
      </c>
      <c r="J42" s="51">
        <v>0</v>
      </c>
      <c r="K42" s="51">
        <v>0</v>
      </c>
    </row>
    <row r="43" spans="1:11" ht="27" customHeight="1" hidden="1">
      <c r="A43" s="14"/>
      <c r="B43" s="15" t="s">
        <v>191</v>
      </c>
      <c r="C43" s="16" t="s">
        <v>221</v>
      </c>
      <c r="D43" s="51">
        <v>58847</v>
      </c>
      <c r="E43" s="51">
        <v>0</v>
      </c>
      <c r="F43" s="51">
        <f t="shared" si="3"/>
        <v>58847</v>
      </c>
      <c r="G43" s="51">
        <v>46144</v>
      </c>
      <c r="H43" s="51">
        <v>36144</v>
      </c>
      <c r="I43" s="51">
        <v>0</v>
      </c>
      <c r="J43" s="51">
        <v>0</v>
      </c>
      <c r="K43" s="51">
        <v>0</v>
      </c>
    </row>
    <row r="44" spans="1:11" ht="18" customHeight="1" hidden="1">
      <c r="A44" s="18"/>
      <c r="B44" s="19" t="s">
        <v>48</v>
      </c>
      <c r="C44" s="16" t="s">
        <v>64</v>
      </c>
      <c r="D44" s="51">
        <v>2187379</v>
      </c>
      <c r="E44" s="51">
        <v>0</v>
      </c>
      <c r="F44" s="51">
        <f t="shared" si="3"/>
        <v>2187379</v>
      </c>
      <c r="G44" s="51">
        <v>801067</v>
      </c>
      <c r="H44" s="51">
        <v>0</v>
      </c>
      <c r="I44" s="51">
        <v>0</v>
      </c>
      <c r="J44" s="51">
        <v>0</v>
      </c>
      <c r="K44" s="51">
        <v>0</v>
      </c>
    </row>
    <row r="45" spans="1:11" ht="18" customHeight="1" hidden="1">
      <c r="A45" s="11"/>
      <c r="B45" s="19" t="s">
        <v>168</v>
      </c>
      <c r="C45" s="20" t="s">
        <v>169</v>
      </c>
      <c r="D45" s="51">
        <v>0</v>
      </c>
      <c r="E45" s="51">
        <v>0</v>
      </c>
      <c r="F45" s="51">
        <f t="shared" si="3"/>
        <v>0</v>
      </c>
      <c r="G45" s="51">
        <v>31329</v>
      </c>
      <c r="H45" s="51">
        <v>0</v>
      </c>
      <c r="I45" s="51">
        <v>0</v>
      </c>
      <c r="J45" s="51">
        <v>0</v>
      </c>
      <c r="K45" s="51">
        <v>0</v>
      </c>
    </row>
    <row r="46" spans="1:11" ht="15" customHeight="1" hidden="1">
      <c r="A46" s="11" t="s">
        <v>26</v>
      </c>
      <c r="B46" s="12"/>
      <c r="C46" s="13" t="s">
        <v>174</v>
      </c>
      <c r="D46" s="50">
        <v>442299</v>
      </c>
      <c r="E46" s="50">
        <f>E47</f>
        <v>0</v>
      </c>
      <c r="F46" s="50">
        <f t="shared" si="3"/>
        <v>442299</v>
      </c>
      <c r="G46" s="50">
        <f>F46-K46</f>
        <v>442299</v>
      </c>
      <c r="H46" s="50">
        <v>0</v>
      </c>
      <c r="I46" s="50">
        <v>0</v>
      </c>
      <c r="J46" s="50">
        <v>0</v>
      </c>
      <c r="K46" s="50">
        <v>0</v>
      </c>
    </row>
    <row r="47" spans="1:11" ht="16.5" customHeight="1" hidden="1">
      <c r="A47" s="14"/>
      <c r="B47" s="15" t="s">
        <v>27</v>
      </c>
      <c r="C47" s="16" t="s">
        <v>175</v>
      </c>
      <c r="D47" s="51">
        <v>442299</v>
      </c>
      <c r="E47" s="51">
        <v>0</v>
      </c>
      <c r="F47" s="51">
        <f t="shared" si="3"/>
        <v>442299</v>
      </c>
      <c r="G47" s="51">
        <v>106000</v>
      </c>
      <c r="H47" s="51">
        <v>0</v>
      </c>
      <c r="I47" s="51">
        <v>0</v>
      </c>
      <c r="J47" s="51">
        <v>0</v>
      </c>
      <c r="K47" s="51">
        <v>0</v>
      </c>
    </row>
    <row r="48" spans="1:11" s="115" customFormat="1" ht="25.5" customHeight="1" hidden="1">
      <c r="A48" s="11" t="s">
        <v>179</v>
      </c>
      <c r="B48" s="12"/>
      <c r="C48" s="13" t="s">
        <v>180</v>
      </c>
      <c r="D48" s="50">
        <v>31000</v>
      </c>
      <c r="E48" s="50">
        <f>E49</f>
        <v>0</v>
      </c>
      <c r="F48" s="50">
        <f>D48+E48</f>
        <v>31000</v>
      </c>
      <c r="G48" s="50">
        <f>F48-I48-K48</f>
        <v>31000</v>
      </c>
      <c r="H48" s="50">
        <v>0</v>
      </c>
      <c r="I48" s="50">
        <v>0</v>
      </c>
      <c r="J48" s="50">
        <v>0</v>
      </c>
      <c r="K48" s="50">
        <v>0</v>
      </c>
    </row>
    <row r="49" spans="1:11" s="17" customFormat="1" ht="16.5" customHeight="1" hidden="1">
      <c r="A49" s="14"/>
      <c r="B49" s="15" t="s">
        <v>181</v>
      </c>
      <c r="C49" s="16" t="s">
        <v>182</v>
      </c>
      <c r="D49" s="51">
        <v>0</v>
      </c>
      <c r="E49" s="51">
        <v>0</v>
      </c>
      <c r="F49" s="51">
        <f>D49+E49</f>
        <v>0</v>
      </c>
      <c r="G49" s="51">
        <v>7380</v>
      </c>
      <c r="H49" s="51">
        <v>0</v>
      </c>
      <c r="I49" s="51">
        <v>0</v>
      </c>
      <c r="J49" s="51">
        <v>0</v>
      </c>
      <c r="K49" s="51">
        <v>0</v>
      </c>
    </row>
    <row r="50" spans="1:11" s="115" customFormat="1" ht="25.5" customHeight="1" hidden="1">
      <c r="A50" s="11" t="s">
        <v>212</v>
      </c>
      <c r="B50" s="12"/>
      <c r="C50" s="174" t="s">
        <v>226</v>
      </c>
      <c r="D50" s="50">
        <v>50000</v>
      </c>
      <c r="E50" s="50">
        <f>E51</f>
        <v>0</v>
      </c>
      <c r="F50" s="50">
        <f>D50+E50</f>
        <v>50000</v>
      </c>
      <c r="G50" s="50">
        <f>F50-K50</f>
        <v>0</v>
      </c>
      <c r="H50" s="50">
        <v>0</v>
      </c>
      <c r="I50" s="50">
        <v>0</v>
      </c>
      <c r="J50" s="50">
        <v>0</v>
      </c>
      <c r="K50" s="50">
        <v>50000</v>
      </c>
    </row>
    <row r="51" spans="1:11" s="17" customFormat="1" ht="12.75" customHeight="1" hidden="1">
      <c r="A51" s="14"/>
      <c r="B51" s="15" t="s">
        <v>224</v>
      </c>
      <c r="C51" s="173" t="s">
        <v>237</v>
      </c>
      <c r="D51" s="51">
        <v>0</v>
      </c>
      <c r="E51" s="51">
        <v>0</v>
      </c>
      <c r="F51" s="51">
        <f>D51+E51</f>
        <v>0</v>
      </c>
      <c r="G51" s="51">
        <v>37400</v>
      </c>
      <c r="H51" s="51">
        <v>0</v>
      </c>
      <c r="I51" s="51">
        <v>0</v>
      </c>
      <c r="J51" s="51">
        <v>0</v>
      </c>
      <c r="K51" s="51">
        <v>0</v>
      </c>
    </row>
    <row r="52" spans="1:11" s="17" customFormat="1" ht="27" customHeight="1" hidden="1">
      <c r="A52" s="11" t="s">
        <v>177</v>
      </c>
      <c r="B52" s="12"/>
      <c r="C52" s="13" t="s">
        <v>178</v>
      </c>
      <c r="D52" s="50">
        <v>498119</v>
      </c>
      <c r="E52" s="50">
        <f>E53</f>
        <v>0</v>
      </c>
      <c r="F52" s="50">
        <f aca="true" t="shared" si="4" ref="F52:F60">D52+E52</f>
        <v>498119</v>
      </c>
      <c r="G52" s="50">
        <f>F52-I52-K52</f>
        <v>498119</v>
      </c>
      <c r="H52" s="50">
        <v>0</v>
      </c>
      <c r="I52" s="50">
        <v>0</v>
      </c>
      <c r="J52" s="50">
        <v>0</v>
      </c>
      <c r="K52" s="50">
        <v>0</v>
      </c>
    </row>
    <row r="53" spans="1:11" s="17" customFormat="1" ht="16.5" customHeight="1" hidden="1">
      <c r="A53" s="14"/>
      <c r="B53" s="15" t="s">
        <v>208</v>
      </c>
      <c r="C53" s="16" t="s">
        <v>209</v>
      </c>
      <c r="D53" s="51">
        <v>498119</v>
      </c>
      <c r="E53" s="51">
        <v>0</v>
      </c>
      <c r="F53" s="51">
        <f t="shared" si="4"/>
        <v>498119</v>
      </c>
      <c r="G53" s="51">
        <v>11000</v>
      </c>
      <c r="H53" s="51">
        <v>0</v>
      </c>
      <c r="I53" s="51">
        <v>0</v>
      </c>
      <c r="J53" s="51">
        <v>0</v>
      </c>
      <c r="K53" s="51">
        <v>0</v>
      </c>
    </row>
    <row r="54" spans="1:11" s="17" customFormat="1" ht="25.5" customHeight="1" hidden="1">
      <c r="A54" s="11" t="s">
        <v>179</v>
      </c>
      <c r="B54" s="15"/>
      <c r="C54" s="145" t="s">
        <v>180</v>
      </c>
      <c r="D54" s="50">
        <v>82380</v>
      </c>
      <c r="E54" s="50">
        <f>E55</f>
        <v>0</v>
      </c>
      <c r="F54" s="50">
        <f t="shared" si="4"/>
        <v>82380</v>
      </c>
      <c r="G54" s="50">
        <f>F54-I54-K54</f>
        <v>21380</v>
      </c>
      <c r="H54" s="50">
        <v>0</v>
      </c>
      <c r="I54" s="50">
        <v>0</v>
      </c>
      <c r="J54" s="50">
        <v>0</v>
      </c>
      <c r="K54" s="50">
        <v>61000</v>
      </c>
    </row>
    <row r="55" spans="1:11" s="17" customFormat="1" ht="16.5" customHeight="1" hidden="1">
      <c r="A55" s="11"/>
      <c r="B55" s="15" t="s">
        <v>181</v>
      </c>
      <c r="C55" s="16" t="s">
        <v>182</v>
      </c>
      <c r="D55" s="51">
        <v>21380</v>
      </c>
      <c r="E55" s="51">
        <v>0</v>
      </c>
      <c r="F55" s="51">
        <f t="shared" si="4"/>
        <v>21380</v>
      </c>
      <c r="G55" s="51">
        <v>1750</v>
      </c>
      <c r="H55" s="51">
        <v>0</v>
      </c>
      <c r="I55" s="51">
        <v>0</v>
      </c>
      <c r="J55" s="51">
        <v>0</v>
      </c>
      <c r="K55" s="51">
        <v>0</v>
      </c>
    </row>
    <row r="56" spans="1:11" s="17" customFormat="1" ht="16.5" customHeight="1" hidden="1">
      <c r="A56" s="11"/>
      <c r="B56" s="15" t="s">
        <v>168</v>
      </c>
      <c r="C56" s="16" t="s">
        <v>169</v>
      </c>
      <c r="D56" s="51">
        <v>0</v>
      </c>
      <c r="E56" s="51">
        <v>0</v>
      </c>
      <c r="F56" s="51">
        <f t="shared" si="4"/>
        <v>0</v>
      </c>
      <c r="G56" s="51">
        <v>349974</v>
      </c>
      <c r="H56" s="51">
        <v>0</v>
      </c>
      <c r="I56" s="51">
        <v>0</v>
      </c>
      <c r="J56" s="51">
        <v>0</v>
      </c>
      <c r="K56" s="51">
        <v>0</v>
      </c>
    </row>
    <row r="57" spans="1:11" ht="12.75" hidden="1">
      <c r="A57" s="11" t="s">
        <v>170</v>
      </c>
      <c r="B57" s="12"/>
      <c r="C57" s="145" t="s">
        <v>220</v>
      </c>
      <c r="D57" s="50">
        <v>1204244</v>
      </c>
      <c r="E57" s="50">
        <f>E58</f>
        <v>0</v>
      </c>
      <c r="F57" s="50">
        <f t="shared" si="4"/>
        <v>1204244</v>
      </c>
      <c r="G57" s="50">
        <f>F57-K57</f>
        <v>1046244</v>
      </c>
      <c r="H57" s="50">
        <v>0</v>
      </c>
      <c r="I57" s="50">
        <v>0</v>
      </c>
      <c r="J57" s="50">
        <v>0</v>
      </c>
      <c r="K57" s="50">
        <v>158000</v>
      </c>
    </row>
    <row r="58" spans="1:11" ht="17.25" customHeight="1" hidden="1">
      <c r="A58" s="14"/>
      <c r="B58" s="15" t="s">
        <v>172</v>
      </c>
      <c r="C58" s="16" t="s">
        <v>173</v>
      </c>
      <c r="D58" s="51">
        <v>1046244</v>
      </c>
      <c r="E58" s="51">
        <v>0</v>
      </c>
      <c r="F58" s="51">
        <f t="shared" si="4"/>
        <v>1046244</v>
      </c>
      <c r="G58" s="51">
        <v>187000</v>
      </c>
      <c r="H58" s="51">
        <v>0</v>
      </c>
      <c r="I58" s="51">
        <v>0</v>
      </c>
      <c r="J58" s="51">
        <v>0</v>
      </c>
      <c r="K58" s="51">
        <v>0</v>
      </c>
    </row>
    <row r="59" spans="1:11" ht="12.75" hidden="1">
      <c r="A59" s="11" t="s">
        <v>55</v>
      </c>
      <c r="B59" s="12"/>
      <c r="C59" s="145" t="s">
        <v>114</v>
      </c>
      <c r="D59" s="50">
        <v>50000</v>
      </c>
      <c r="E59" s="50">
        <f>E60+E61</f>
        <v>0</v>
      </c>
      <c r="F59" s="50">
        <f t="shared" si="4"/>
        <v>50000</v>
      </c>
      <c r="G59" s="50">
        <f>F59-K59</f>
        <v>50000</v>
      </c>
      <c r="H59" s="50">
        <v>0</v>
      </c>
      <c r="I59" s="50">
        <v>0</v>
      </c>
      <c r="J59" s="50">
        <v>0</v>
      </c>
      <c r="K59" s="50">
        <v>0</v>
      </c>
    </row>
    <row r="60" spans="1:11" ht="17.25" customHeight="1" hidden="1">
      <c r="A60" s="14"/>
      <c r="B60" s="15" t="s">
        <v>116</v>
      </c>
      <c r="C60" s="16" t="s">
        <v>117</v>
      </c>
      <c r="D60" s="51">
        <v>0</v>
      </c>
      <c r="E60" s="51">
        <v>0</v>
      </c>
      <c r="F60" s="51">
        <f t="shared" si="4"/>
        <v>0</v>
      </c>
      <c r="G60" s="51">
        <v>6956</v>
      </c>
      <c r="H60" s="51">
        <v>0</v>
      </c>
      <c r="I60" s="51">
        <v>0</v>
      </c>
      <c r="J60" s="51">
        <v>0</v>
      </c>
      <c r="K60" s="51">
        <v>0</v>
      </c>
    </row>
    <row r="61" spans="1:11" ht="17.25" customHeight="1" hidden="1">
      <c r="A61" s="14"/>
      <c r="B61" s="15" t="s">
        <v>118</v>
      </c>
      <c r="C61" s="16" t="s">
        <v>119</v>
      </c>
      <c r="D61" s="51">
        <v>50000</v>
      </c>
      <c r="E61" s="51">
        <v>0</v>
      </c>
      <c r="F61" s="51">
        <f aca="true" t="shared" si="5" ref="F61:F82">D61+E61</f>
        <v>50000</v>
      </c>
      <c r="G61" s="51">
        <v>37500</v>
      </c>
      <c r="H61" s="51">
        <v>0</v>
      </c>
      <c r="I61" s="51">
        <v>0</v>
      </c>
      <c r="J61" s="51">
        <v>0</v>
      </c>
      <c r="K61" s="51">
        <v>0</v>
      </c>
    </row>
    <row r="62" spans="1:11" ht="25.5" hidden="1">
      <c r="A62" s="11" t="s">
        <v>179</v>
      </c>
      <c r="B62" s="12"/>
      <c r="C62" s="145" t="s">
        <v>180</v>
      </c>
      <c r="D62" s="50">
        <v>256537</v>
      </c>
      <c r="E62" s="50">
        <f>E63+E64</f>
        <v>0</v>
      </c>
      <c r="F62" s="50">
        <f t="shared" si="5"/>
        <v>256537</v>
      </c>
      <c r="G62" s="50">
        <f>F62-K62</f>
        <v>256537</v>
      </c>
      <c r="H62" s="50">
        <v>0</v>
      </c>
      <c r="I62" s="50">
        <v>0</v>
      </c>
      <c r="J62" s="50">
        <v>0</v>
      </c>
      <c r="K62" s="50">
        <v>0</v>
      </c>
    </row>
    <row r="63" spans="1:11" ht="17.25" customHeight="1" hidden="1">
      <c r="A63" s="14"/>
      <c r="B63" s="15" t="s">
        <v>181</v>
      </c>
      <c r="C63" s="16" t="s">
        <v>182</v>
      </c>
      <c r="D63" s="51">
        <v>0</v>
      </c>
      <c r="E63" s="51">
        <v>0</v>
      </c>
      <c r="F63" s="51">
        <f t="shared" si="5"/>
        <v>0</v>
      </c>
      <c r="G63" s="51">
        <v>66500</v>
      </c>
      <c r="H63" s="51">
        <v>0</v>
      </c>
      <c r="I63" s="51">
        <v>0</v>
      </c>
      <c r="J63" s="51">
        <v>0</v>
      </c>
      <c r="K63" s="51">
        <v>0</v>
      </c>
    </row>
    <row r="64" spans="1:11" s="17" customFormat="1" ht="16.5" customHeight="1" hidden="1">
      <c r="A64" s="11"/>
      <c r="B64" s="15" t="s">
        <v>183</v>
      </c>
      <c r="C64" s="16" t="s">
        <v>169</v>
      </c>
      <c r="D64" s="51">
        <v>100000</v>
      </c>
      <c r="E64" s="51">
        <v>0</v>
      </c>
      <c r="F64" s="51">
        <f t="shared" si="5"/>
        <v>100000</v>
      </c>
      <c r="G64" s="51">
        <v>40000</v>
      </c>
      <c r="H64" s="51">
        <v>0</v>
      </c>
      <c r="I64" s="51">
        <v>0</v>
      </c>
      <c r="J64" s="51">
        <v>0</v>
      </c>
      <c r="K64" s="51">
        <v>0</v>
      </c>
    </row>
    <row r="65" spans="1:11" ht="25.5" hidden="1">
      <c r="A65" s="11" t="s">
        <v>212</v>
      </c>
      <c r="B65" s="12"/>
      <c r="C65" s="145" t="s">
        <v>226</v>
      </c>
      <c r="D65" s="50">
        <v>87400</v>
      </c>
      <c r="E65" s="50">
        <f>E66</f>
        <v>0</v>
      </c>
      <c r="F65" s="50">
        <f t="shared" si="5"/>
        <v>87400</v>
      </c>
      <c r="G65" s="50">
        <f>F65-K65</f>
        <v>37400</v>
      </c>
      <c r="H65" s="50">
        <v>0</v>
      </c>
      <c r="I65" s="50">
        <v>0</v>
      </c>
      <c r="J65" s="50">
        <v>0</v>
      </c>
      <c r="K65" s="50">
        <v>50000</v>
      </c>
    </row>
    <row r="66" spans="1:11" ht="17.25" customHeight="1" hidden="1">
      <c r="A66" s="14"/>
      <c r="B66" s="15" t="s">
        <v>224</v>
      </c>
      <c r="C66" s="16" t="s">
        <v>237</v>
      </c>
      <c r="D66" s="51">
        <v>37400</v>
      </c>
      <c r="E66" s="51">
        <v>0</v>
      </c>
      <c r="F66" s="51">
        <f t="shared" si="5"/>
        <v>37400</v>
      </c>
      <c r="G66" s="51">
        <v>79300</v>
      </c>
      <c r="H66" s="51">
        <v>0</v>
      </c>
      <c r="I66" s="51">
        <v>0</v>
      </c>
      <c r="J66" s="51">
        <v>0</v>
      </c>
      <c r="K66" s="51">
        <v>0</v>
      </c>
    </row>
    <row r="67" spans="1:11" ht="12.75" hidden="1">
      <c r="A67" s="11" t="s">
        <v>239</v>
      </c>
      <c r="B67" s="12"/>
      <c r="C67" s="145" t="s">
        <v>240</v>
      </c>
      <c r="D67" s="50">
        <v>128850</v>
      </c>
      <c r="E67" s="50">
        <f>E68</f>
        <v>0</v>
      </c>
      <c r="F67" s="50">
        <f t="shared" si="5"/>
        <v>128850</v>
      </c>
      <c r="G67" s="50">
        <f>F67-K67</f>
        <v>128850</v>
      </c>
      <c r="H67" s="50">
        <v>0</v>
      </c>
      <c r="I67" s="50">
        <v>0</v>
      </c>
      <c r="J67" s="50">
        <v>0</v>
      </c>
      <c r="K67" s="50">
        <v>0</v>
      </c>
    </row>
    <row r="68" spans="1:11" ht="17.25" customHeight="1" hidden="1">
      <c r="A68" s="14"/>
      <c r="B68" s="15" t="s">
        <v>241</v>
      </c>
      <c r="C68" s="16" t="s">
        <v>242</v>
      </c>
      <c r="D68" s="51">
        <v>115000</v>
      </c>
      <c r="E68" s="51">
        <v>0</v>
      </c>
      <c r="F68" s="51">
        <f t="shared" si="5"/>
        <v>115000</v>
      </c>
      <c r="G68" s="51">
        <v>150000</v>
      </c>
      <c r="H68" s="51">
        <v>0</v>
      </c>
      <c r="I68" s="51">
        <v>0</v>
      </c>
      <c r="J68" s="51">
        <v>0</v>
      </c>
      <c r="K68" s="51">
        <v>0</v>
      </c>
    </row>
    <row r="69" spans="1:11" ht="12.75" hidden="1">
      <c r="A69" s="11" t="s">
        <v>170</v>
      </c>
      <c r="B69" s="12"/>
      <c r="C69" s="145" t="s">
        <v>220</v>
      </c>
      <c r="D69" s="50">
        <v>200000</v>
      </c>
      <c r="E69" s="50">
        <f>E70+E71</f>
        <v>0</v>
      </c>
      <c r="F69" s="50">
        <f aca="true" t="shared" si="6" ref="F69:F75">D69+E69</f>
        <v>200000</v>
      </c>
      <c r="G69" s="50">
        <f>F69-K69</f>
        <v>0</v>
      </c>
      <c r="H69" s="50">
        <v>0</v>
      </c>
      <c r="I69" s="50">
        <v>0</v>
      </c>
      <c r="J69" s="50">
        <v>0</v>
      </c>
      <c r="K69" s="50">
        <v>200000</v>
      </c>
    </row>
    <row r="70" spans="1:11" s="17" customFormat="1" ht="16.5" customHeight="1" hidden="1">
      <c r="A70" s="11"/>
      <c r="B70" s="15" t="s">
        <v>171</v>
      </c>
      <c r="C70" s="16" t="s">
        <v>235</v>
      </c>
      <c r="D70" s="51">
        <v>158000</v>
      </c>
      <c r="E70" s="51">
        <v>0</v>
      </c>
      <c r="F70" s="51">
        <f>D70+E70</f>
        <v>158000</v>
      </c>
      <c r="G70" s="51">
        <v>-112400</v>
      </c>
      <c r="H70" s="51">
        <v>0</v>
      </c>
      <c r="I70" s="51">
        <v>0</v>
      </c>
      <c r="J70" s="51">
        <v>0</v>
      </c>
      <c r="K70" s="51">
        <v>0</v>
      </c>
    </row>
    <row r="71" spans="1:11" s="17" customFormat="1" ht="16.5" customHeight="1" hidden="1">
      <c r="A71" s="11"/>
      <c r="B71" s="15" t="s">
        <v>172</v>
      </c>
      <c r="C71" s="16" t="s">
        <v>173</v>
      </c>
      <c r="D71" s="51">
        <v>0</v>
      </c>
      <c r="E71" s="51">
        <v>0</v>
      </c>
      <c r="F71" s="51">
        <f t="shared" si="6"/>
        <v>0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</row>
    <row r="72" spans="1:11" ht="12.75" hidden="1">
      <c r="A72" s="11" t="s">
        <v>26</v>
      </c>
      <c r="B72" s="12"/>
      <c r="C72" s="145" t="s">
        <v>174</v>
      </c>
      <c r="D72" s="50">
        <v>577561</v>
      </c>
      <c r="E72" s="50">
        <f>E73+E135</f>
        <v>0</v>
      </c>
      <c r="F72" s="50">
        <f t="shared" si="6"/>
        <v>577561</v>
      </c>
      <c r="G72" s="50">
        <f>F72-K72</f>
        <v>577561</v>
      </c>
      <c r="H72" s="50">
        <v>0</v>
      </c>
      <c r="I72" s="50">
        <v>0</v>
      </c>
      <c r="J72" s="50">
        <v>0</v>
      </c>
      <c r="K72" s="50">
        <v>0</v>
      </c>
    </row>
    <row r="73" spans="1:11" s="17" customFormat="1" ht="16.5" customHeight="1" hidden="1">
      <c r="A73" s="11"/>
      <c r="B73" s="15" t="s">
        <v>27</v>
      </c>
      <c r="C73" s="16" t="s">
        <v>175</v>
      </c>
      <c r="D73" s="51">
        <v>577561</v>
      </c>
      <c r="E73" s="51">
        <v>0</v>
      </c>
      <c r="F73" s="51">
        <f t="shared" si="6"/>
        <v>577561</v>
      </c>
      <c r="G73" s="51">
        <v>19500</v>
      </c>
      <c r="H73" s="51">
        <v>0</v>
      </c>
      <c r="I73" s="51">
        <v>0</v>
      </c>
      <c r="J73" s="51">
        <v>0</v>
      </c>
      <c r="K73" s="51">
        <v>0</v>
      </c>
    </row>
    <row r="74" spans="1:11" ht="25.5" hidden="1">
      <c r="A74" s="11" t="s">
        <v>177</v>
      </c>
      <c r="B74" s="12"/>
      <c r="C74" s="145" t="s">
        <v>178</v>
      </c>
      <c r="D74" s="50">
        <v>27488</v>
      </c>
      <c r="E74" s="50">
        <f>E75+E137</f>
        <v>0</v>
      </c>
      <c r="F74" s="50">
        <f t="shared" si="6"/>
        <v>27488</v>
      </c>
      <c r="G74" s="50">
        <f>F74-K74</f>
        <v>27488</v>
      </c>
      <c r="H74" s="50">
        <v>0</v>
      </c>
      <c r="I74" s="50">
        <v>0</v>
      </c>
      <c r="J74" s="50">
        <v>0</v>
      </c>
      <c r="K74" s="50">
        <v>0</v>
      </c>
    </row>
    <row r="75" spans="1:11" s="17" customFormat="1" ht="16.5" customHeight="1" hidden="1">
      <c r="A75" s="11"/>
      <c r="B75" s="15" t="s">
        <v>208</v>
      </c>
      <c r="C75" s="16" t="s">
        <v>209</v>
      </c>
      <c r="D75" s="51">
        <v>27488</v>
      </c>
      <c r="E75" s="51">
        <v>0</v>
      </c>
      <c r="F75" s="51">
        <f t="shared" si="6"/>
        <v>27488</v>
      </c>
      <c r="G75" s="51">
        <v>13400</v>
      </c>
      <c r="H75" s="51">
        <v>0</v>
      </c>
      <c r="I75" s="51">
        <v>0</v>
      </c>
      <c r="J75" s="51">
        <v>0</v>
      </c>
      <c r="K75" s="51">
        <v>0</v>
      </c>
    </row>
    <row r="76" spans="1:11" ht="25.5" hidden="1">
      <c r="A76" s="11" t="s">
        <v>212</v>
      </c>
      <c r="B76" s="12"/>
      <c r="C76" s="145" t="s">
        <v>226</v>
      </c>
      <c r="D76" s="50">
        <v>166700</v>
      </c>
      <c r="E76" s="50">
        <f>E77+E135</f>
        <v>0</v>
      </c>
      <c r="F76" s="50">
        <f t="shared" si="5"/>
        <v>166700</v>
      </c>
      <c r="G76" s="50">
        <f>F76-K76</f>
        <v>166700</v>
      </c>
      <c r="H76" s="50">
        <v>0</v>
      </c>
      <c r="I76" s="50">
        <v>0</v>
      </c>
      <c r="J76" s="50">
        <v>0</v>
      </c>
      <c r="K76" s="50">
        <v>0</v>
      </c>
    </row>
    <row r="77" spans="1:11" s="17" customFormat="1" ht="16.5" customHeight="1" hidden="1">
      <c r="A77" s="11"/>
      <c r="B77" s="15" t="s">
        <v>224</v>
      </c>
      <c r="C77" s="16" t="s">
        <v>237</v>
      </c>
      <c r="D77" s="51">
        <v>116700</v>
      </c>
      <c r="E77" s="51">
        <v>0</v>
      </c>
      <c r="F77" s="51">
        <f t="shared" si="5"/>
        <v>116700</v>
      </c>
      <c r="G77" s="51">
        <v>20066</v>
      </c>
      <c r="H77" s="51">
        <v>0</v>
      </c>
      <c r="I77" s="51">
        <v>0</v>
      </c>
      <c r="J77" s="51">
        <v>0</v>
      </c>
      <c r="K77" s="51">
        <v>0</v>
      </c>
    </row>
    <row r="78" spans="1:11" ht="25.5" hidden="1">
      <c r="A78" s="11" t="s">
        <v>177</v>
      </c>
      <c r="B78" s="12"/>
      <c r="C78" s="145" t="s">
        <v>178</v>
      </c>
      <c r="D78" s="50">
        <v>1100000</v>
      </c>
      <c r="E78" s="50">
        <f>E79</f>
        <v>0</v>
      </c>
      <c r="F78" s="50">
        <f t="shared" si="5"/>
        <v>1100000</v>
      </c>
      <c r="G78" s="50">
        <f>F78-K78</f>
        <v>1100000</v>
      </c>
      <c r="H78" s="50">
        <v>0</v>
      </c>
      <c r="I78" s="50">
        <v>0</v>
      </c>
      <c r="J78" s="50">
        <v>0</v>
      </c>
      <c r="K78" s="50">
        <v>0</v>
      </c>
    </row>
    <row r="79" spans="1:11" s="17" customFormat="1" ht="16.5" customHeight="1" hidden="1">
      <c r="A79" s="11"/>
      <c r="B79" s="15" t="s">
        <v>208</v>
      </c>
      <c r="C79" s="16" t="s">
        <v>209</v>
      </c>
      <c r="D79" s="51">
        <v>1100000</v>
      </c>
      <c r="E79" s="51"/>
      <c r="F79" s="51">
        <f t="shared" si="5"/>
        <v>1100000</v>
      </c>
      <c r="G79" s="51">
        <v>-88000</v>
      </c>
      <c r="H79" s="51">
        <v>-1100000</v>
      </c>
      <c r="I79" s="51">
        <v>0</v>
      </c>
      <c r="J79" s="51">
        <v>0</v>
      </c>
      <c r="K79" s="51">
        <v>0</v>
      </c>
    </row>
    <row r="80" spans="1:11" ht="12.75" hidden="1">
      <c r="A80" s="11" t="s">
        <v>55</v>
      </c>
      <c r="B80" s="12"/>
      <c r="C80" s="145" t="s">
        <v>114</v>
      </c>
      <c r="D80" s="50">
        <v>0</v>
      </c>
      <c r="E80" s="50">
        <f>E81</f>
        <v>0</v>
      </c>
      <c r="F80" s="50">
        <f>D80+E80</f>
        <v>0</v>
      </c>
      <c r="G80" s="50">
        <f>F80-K80</f>
        <v>0</v>
      </c>
      <c r="H80" s="50">
        <v>0</v>
      </c>
      <c r="I80" s="50">
        <v>0</v>
      </c>
      <c r="J80" s="50">
        <v>0</v>
      </c>
      <c r="K80" s="50">
        <v>0</v>
      </c>
    </row>
    <row r="81" spans="1:11" s="17" customFormat="1" ht="16.5" customHeight="1" hidden="1">
      <c r="A81" s="11"/>
      <c r="B81" s="15" t="s">
        <v>118</v>
      </c>
      <c r="C81" s="16" t="s">
        <v>119</v>
      </c>
      <c r="D81" s="51">
        <v>0</v>
      </c>
      <c r="E81" s="51">
        <v>0</v>
      </c>
      <c r="F81" s="51">
        <f>D81+E81</f>
        <v>0</v>
      </c>
      <c r="G81" s="51">
        <v>1000000</v>
      </c>
      <c r="H81" s="51">
        <v>0</v>
      </c>
      <c r="I81" s="51">
        <v>0</v>
      </c>
      <c r="J81" s="51">
        <v>0</v>
      </c>
      <c r="K81" s="51">
        <v>0</v>
      </c>
    </row>
    <row r="82" spans="1:11" ht="12.75" customHeight="1">
      <c r="A82" s="331" t="s">
        <v>7</v>
      </c>
      <c r="B82" s="332"/>
      <c r="C82" s="333"/>
      <c r="D82" s="50">
        <v>6950275</v>
      </c>
      <c r="E82" s="249">
        <f>E28+E26+E24+E21+E19</f>
        <v>685728.4</v>
      </c>
      <c r="F82" s="249">
        <f t="shared" si="5"/>
        <v>7636003.4</v>
      </c>
      <c r="G82" s="50">
        <f>F82-I82-J82-K82</f>
        <v>5883284</v>
      </c>
      <c r="H82" s="50">
        <v>0</v>
      </c>
      <c r="I82" s="50">
        <v>0</v>
      </c>
      <c r="J82" s="50">
        <v>0</v>
      </c>
      <c r="K82" s="249">
        <v>1752719.4</v>
      </c>
    </row>
    <row r="83" spans="1:11" ht="9.75" customHeight="1">
      <c r="A83" s="128"/>
      <c r="B83" s="128"/>
      <c r="C83" s="128"/>
      <c r="D83" s="129"/>
      <c r="E83" s="129"/>
      <c r="F83" s="129"/>
      <c r="G83" s="129"/>
      <c r="H83" s="129"/>
      <c r="I83" s="129"/>
      <c r="J83" s="129"/>
      <c r="K83" s="129"/>
    </row>
    <row r="84" spans="1:11" ht="12.75">
      <c r="A84" s="131"/>
      <c r="B84" s="128"/>
      <c r="C84" s="128"/>
      <c r="D84" s="129"/>
      <c r="E84" s="129"/>
      <c r="F84" s="129"/>
      <c r="G84" s="129"/>
      <c r="H84" s="129"/>
      <c r="I84" s="129"/>
      <c r="J84" s="129"/>
      <c r="K84" s="129"/>
    </row>
    <row r="86" spans="1:9" ht="12.75">
      <c r="A86" s="30"/>
      <c r="B86" s="30"/>
      <c r="C86" s="30"/>
      <c r="D86" s="30"/>
      <c r="E86" s="30"/>
      <c r="F86" s="30"/>
      <c r="G86" s="30"/>
      <c r="H86" s="30"/>
      <c r="I86" s="30"/>
    </row>
    <row r="87" spans="1:9" ht="12.75">
      <c r="A87" s="30"/>
      <c r="B87" s="30"/>
      <c r="C87" s="30"/>
      <c r="D87" s="30"/>
      <c r="E87" s="30"/>
      <c r="F87" s="30"/>
      <c r="G87" s="30"/>
      <c r="H87" s="30"/>
      <c r="I87" s="30"/>
    </row>
  </sheetData>
  <sheetProtection/>
  <mergeCells count="10">
    <mergeCell ref="A82:C82"/>
    <mergeCell ref="D7:F7"/>
    <mergeCell ref="G4:G5"/>
    <mergeCell ref="I4:I5"/>
    <mergeCell ref="J4:J5"/>
    <mergeCell ref="K4:K5"/>
    <mergeCell ref="A4:A5"/>
    <mergeCell ref="B4:B5"/>
    <mergeCell ref="C4:C5"/>
    <mergeCell ref="D4:F5"/>
  </mergeCells>
  <printOptions/>
  <pageMargins left="0.3937007874015748" right="0.3937007874015748" top="0.3937007874015748" bottom="0.1968503937007874" header="0" footer="0"/>
  <pageSetup fitToHeight="0" fitToWidth="0" horizontalDpi="600" verticalDpi="600" orientation="landscape" paperSize="9" r:id="rId3"/>
  <rowBreaks count="1" manualBreakCount="1">
    <brk id="122" max="10" man="1"/>
  </rowBreaks>
  <legacyDrawing r:id="rId2"/>
  <oleObjects>
    <oleObject progId="Word.Document.8" shapeId="61389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7">
      <selection activeCell="H12" sqref="H12"/>
    </sheetView>
  </sheetViews>
  <sheetFormatPr defaultColWidth="9.140625" defaultRowHeight="12.75"/>
  <cols>
    <col min="1" max="1" width="5.00390625" style="0" customWidth="1"/>
    <col min="2" max="2" width="5.8515625" style="169" customWidth="1"/>
    <col min="3" max="3" width="8.421875" style="172" customWidth="1"/>
    <col min="4" max="4" width="38.140625" style="0" customWidth="1"/>
    <col min="5" max="5" width="10.7109375" style="0" customWidth="1"/>
    <col min="6" max="6" width="9.7109375" style="0" customWidth="1"/>
    <col min="7" max="7" width="10.28125" style="0" customWidth="1"/>
    <col min="8" max="8" width="12.421875" style="0" customWidth="1"/>
    <col min="9" max="10" width="11.8515625" style="0" customWidth="1"/>
    <col min="11" max="11" width="14.28125" style="0" customWidth="1"/>
  </cols>
  <sheetData>
    <row r="1" spans="1:13" ht="12.75">
      <c r="A1" s="30"/>
      <c r="B1" s="167"/>
      <c r="C1" s="171"/>
      <c r="D1" s="30"/>
      <c r="E1" s="52"/>
      <c r="F1" s="52"/>
      <c r="G1" s="52"/>
      <c r="H1" s="52"/>
      <c r="I1" s="52"/>
      <c r="J1" s="52"/>
      <c r="K1" s="2" t="s">
        <v>312</v>
      </c>
      <c r="M1" s="28"/>
    </row>
    <row r="2" spans="1:13" ht="12.75">
      <c r="A2" s="30"/>
      <c r="B2" s="167"/>
      <c r="C2" s="171"/>
      <c r="D2" s="30"/>
      <c r="E2" s="52"/>
      <c r="F2" s="52"/>
      <c r="G2" s="52"/>
      <c r="H2" s="52"/>
      <c r="I2" s="52"/>
      <c r="J2" s="52"/>
      <c r="K2" s="2" t="s">
        <v>267</v>
      </c>
      <c r="M2" s="28"/>
    </row>
    <row r="3" spans="1:11" ht="16.5" customHeight="1">
      <c r="A3" s="344" t="s">
        <v>276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 ht="10.5" customHeight="1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</row>
    <row r="5" spans="1:11" ht="12.75" customHeight="1">
      <c r="A5" s="345" t="s">
        <v>35</v>
      </c>
      <c r="B5" s="346" t="s">
        <v>0</v>
      </c>
      <c r="C5" s="346" t="s">
        <v>36</v>
      </c>
      <c r="D5" s="347" t="s">
        <v>37</v>
      </c>
      <c r="E5" s="324" t="s">
        <v>38</v>
      </c>
      <c r="F5" s="324" t="s">
        <v>39</v>
      </c>
      <c r="G5" s="324"/>
      <c r="H5" s="324"/>
      <c r="I5" s="324"/>
      <c r="J5" s="324"/>
      <c r="K5" s="347" t="s">
        <v>40</v>
      </c>
    </row>
    <row r="6" spans="1:11" ht="12.75" customHeight="1">
      <c r="A6" s="345"/>
      <c r="B6" s="346"/>
      <c r="C6" s="346"/>
      <c r="D6" s="347"/>
      <c r="E6" s="324"/>
      <c r="F6" s="324" t="s">
        <v>277</v>
      </c>
      <c r="G6" s="324" t="s">
        <v>41</v>
      </c>
      <c r="H6" s="324"/>
      <c r="I6" s="324"/>
      <c r="J6" s="324"/>
      <c r="K6" s="347"/>
    </row>
    <row r="7" spans="1:11" ht="12.75" customHeight="1">
      <c r="A7" s="345"/>
      <c r="B7" s="346"/>
      <c r="C7" s="346"/>
      <c r="D7" s="347"/>
      <c r="E7" s="324"/>
      <c r="F7" s="324"/>
      <c r="G7" s="324" t="s">
        <v>42</v>
      </c>
      <c r="H7" s="324" t="s">
        <v>43</v>
      </c>
      <c r="I7" s="324" t="s">
        <v>44</v>
      </c>
      <c r="J7" s="324" t="s">
        <v>45</v>
      </c>
      <c r="K7" s="347"/>
    </row>
    <row r="8" spans="1:11" ht="12.75">
      <c r="A8" s="345"/>
      <c r="B8" s="346"/>
      <c r="C8" s="346"/>
      <c r="D8" s="347"/>
      <c r="E8" s="324"/>
      <c r="F8" s="324"/>
      <c r="G8" s="324"/>
      <c r="H8" s="324"/>
      <c r="I8" s="324"/>
      <c r="J8" s="324"/>
      <c r="K8" s="347"/>
    </row>
    <row r="9" spans="1:11" ht="102" customHeight="1">
      <c r="A9" s="345"/>
      <c r="B9" s="346"/>
      <c r="C9" s="346"/>
      <c r="D9" s="347"/>
      <c r="E9" s="324"/>
      <c r="F9" s="324"/>
      <c r="G9" s="324"/>
      <c r="H9" s="324"/>
      <c r="I9" s="324"/>
      <c r="J9" s="324"/>
      <c r="K9" s="347"/>
    </row>
    <row r="10" spans="1:11" ht="12.75">
      <c r="A10" s="55">
        <v>1</v>
      </c>
      <c r="B10" s="168">
        <v>2</v>
      </c>
      <c r="C10" s="168">
        <v>3</v>
      </c>
      <c r="D10" s="55">
        <v>5</v>
      </c>
      <c r="E10" s="56">
        <v>6</v>
      </c>
      <c r="F10" s="56">
        <v>7</v>
      </c>
      <c r="G10" s="56">
        <v>8</v>
      </c>
      <c r="H10" s="56">
        <v>9</v>
      </c>
      <c r="I10" s="56">
        <v>10</v>
      </c>
      <c r="J10" s="56">
        <v>11</v>
      </c>
      <c r="K10" s="55">
        <v>12</v>
      </c>
    </row>
    <row r="11" spans="1:11" s="147" customFormat="1" ht="48">
      <c r="A11" s="214">
        <v>1</v>
      </c>
      <c r="B11" s="232" t="s">
        <v>170</v>
      </c>
      <c r="C11" s="232" t="s">
        <v>172</v>
      </c>
      <c r="D11" s="215" t="s">
        <v>278</v>
      </c>
      <c r="E11" s="57">
        <f>160000+15200</f>
        <v>175200</v>
      </c>
      <c r="F11" s="57">
        <v>175200</v>
      </c>
      <c r="G11" s="57">
        <v>175200</v>
      </c>
      <c r="H11" s="57">
        <v>0</v>
      </c>
      <c r="I11" s="216" t="s">
        <v>49</v>
      </c>
      <c r="J11" s="57">
        <v>0</v>
      </c>
      <c r="K11" s="164" t="s">
        <v>50</v>
      </c>
    </row>
    <row r="12" spans="1:11" s="147" customFormat="1" ht="48">
      <c r="A12" s="214">
        <v>2</v>
      </c>
      <c r="B12" s="232" t="s">
        <v>170</v>
      </c>
      <c r="C12" s="232" t="s">
        <v>172</v>
      </c>
      <c r="D12" s="215" t="s">
        <v>279</v>
      </c>
      <c r="E12" s="57">
        <v>745000</v>
      </c>
      <c r="F12" s="57">
        <v>745000</v>
      </c>
      <c r="G12" s="57">
        <v>570000</v>
      </c>
      <c r="H12" s="57">
        <v>0</v>
      </c>
      <c r="I12" s="216" t="s">
        <v>298</v>
      </c>
      <c r="J12" s="57">
        <v>0</v>
      </c>
      <c r="K12" s="164" t="s">
        <v>50</v>
      </c>
    </row>
    <row r="13" spans="1:11" s="147" customFormat="1" ht="48">
      <c r="A13" s="214">
        <v>3</v>
      </c>
      <c r="B13" s="226" t="s">
        <v>26</v>
      </c>
      <c r="C13" s="226" t="s">
        <v>27</v>
      </c>
      <c r="D13" s="164" t="s">
        <v>280</v>
      </c>
      <c r="E13" s="233">
        <v>22386</v>
      </c>
      <c r="F13" s="233">
        <v>22386</v>
      </c>
      <c r="G13" s="233">
        <v>22386</v>
      </c>
      <c r="H13" s="233">
        <v>0</v>
      </c>
      <c r="I13" s="216" t="s">
        <v>49</v>
      </c>
      <c r="J13" s="233">
        <v>0</v>
      </c>
      <c r="K13" s="164" t="s">
        <v>50</v>
      </c>
    </row>
    <row r="14" spans="1:11" s="147" customFormat="1" ht="48">
      <c r="A14" s="214">
        <v>4</v>
      </c>
      <c r="B14" s="226" t="s">
        <v>55</v>
      </c>
      <c r="C14" s="226" t="s">
        <v>116</v>
      </c>
      <c r="D14" s="164" t="s">
        <v>281</v>
      </c>
      <c r="E14" s="233">
        <v>55000</v>
      </c>
      <c r="F14" s="233">
        <v>55000</v>
      </c>
      <c r="G14" s="233">
        <v>55000</v>
      </c>
      <c r="H14" s="233">
        <v>0</v>
      </c>
      <c r="I14" s="216" t="s">
        <v>49</v>
      </c>
      <c r="J14" s="233">
        <v>0</v>
      </c>
      <c r="K14" s="164" t="s">
        <v>50</v>
      </c>
    </row>
    <row r="15" spans="1:11" s="147" customFormat="1" ht="48">
      <c r="A15" s="214">
        <v>5</v>
      </c>
      <c r="B15" s="226" t="s">
        <v>55</v>
      </c>
      <c r="C15" s="226" t="s">
        <v>116</v>
      </c>
      <c r="D15" s="164" t="s">
        <v>316</v>
      </c>
      <c r="E15" s="233">
        <v>702973</v>
      </c>
      <c r="F15" s="233">
        <v>702973</v>
      </c>
      <c r="G15" s="233">
        <v>702973</v>
      </c>
      <c r="H15" s="233">
        <v>0</v>
      </c>
      <c r="I15" s="216" t="s">
        <v>49</v>
      </c>
      <c r="J15" s="233">
        <v>0</v>
      </c>
      <c r="K15" s="164" t="s">
        <v>50</v>
      </c>
    </row>
    <row r="16" spans="1:11" s="147" customFormat="1" ht="51">
      <c r="A16" s="214">
        <v>6</v>
      </c>
      <c r="B16" s="226" t="s">
        <v>55</v>
      </c>
      <c r="C16" s="226" t="s">
        <v>116</v>
      </c>
      <c r="D16" s="164" t="s">
        <v>288</v>
      </c>
      <c r="E16" s="233">
        <v>34500</v>
      </c>
      <c r="F16" s="233">
        <v>34500</v>
      </c>
      <c r="G16" s="233">
        <v>34500</v>
      </c>
      <c r="H16" s="233">
        <v>0</v>
      </c>
      <c r="I16" s="216" t="s">
        <v>49</v>
      </c>
      <c r="J16" s="233">
        <v>0</v>
      </c>
      <c r="K16" s="164" t="s">
        <v>50</v>
      </c>
    </row>
    <row r="17" spans="1:11" s="147" customFormat="1" ht="51">
      <c r="A17" s="214">
        <v>7</v>
      </c>
      <c r="B17" s="226" t="s">
        <v>179</v>
      </c>
      <c r="C17" s="226" t="s">
        <v>181</v>
      </c>
      <c r="D17" s="164" t="s">
        <v>302</v>
      </c>
      <c r="E17" s="233">
        <v>29500</v>
      </c>
      <c r="F17" s="233">
        <v>29500</v>
      </c>
      <c r="G17" s="233">
        <v>29500</v>
      </c>
      <c r="H17" s="233">
        <v>0</v>
      </c>
      <c r="I17" s="216" t="s">
        <v>49</v>
      </c>
      <c r="J17" s="233">
        <v>0</v>
      </c>
      <c r="K17" s="164" t="s">
        <v>50</v>
      </c>
    </row>
    <row r="18" spans="1:11" s="147" customFormat="1" ht="48">
      <c r="A18" s="214">
        <v>8</v>
      </c>
      <c r="B18" s="226" t="s">
        <v>212</v>
      </c>
      <c r="C18" s="226" t="s">
        <v>310</v>
      </c>
      <c r="D18" s="164" t="s">
        <v>317</v>
      </c>
      <c r="E18" s="233">
        <v>33210</v>
      </c>
      <c r="F18" s="233">
        <v>33210</v>
      </c>
      <c r="G18" s="233">
        <v>33210</v>
      </c>
      <c r="H18" s="233">
        <v>0</v>
      </c>
      <c r="I18" s="216" t="s">
        <v>49</v>
      </c>
      <c r="J18" s="233">
        <v>0</v>
      </c>
      <c r="K18" s="164" t="s">
        <v>50</v>
      </c>
    </row>
    <row r="19" spans="1:11" s="147" customFormat="1" ht="48">
      <c r="A19" s="214">
        <v>9</v>
      </c>
      <c r="B19" s="232" t="s">
        <v>212</v>
      </c>
      <c r="C19" s="232" t="s">
        <v>230</v>
      </c>
      <c r="D19" s="164" t="s">
        <v>282</v>
      </c>
      <c r="E19" s="57">
        <v>20200</v>
      </c>
      <c r="F19" s="57">
        <v>20200</v>
      </c>
      <c r="G19" s="57">
        <v>10200</v>
      </c>
      <c r="H19" s="57">
        <v>0</v>
      </c>
      <c r="I19" s="216" t="s">
        <v>283</v>
      </c>
      <c r="J19" s="57">
        <v>0</v>
      </c>
      <c r="K19" s="164" t="s">
        <v>50</v>
      </c>
    </row>
    <row r="20" spans="1:11" s="147" customFormat="1" ht="48">
      <c r="A20" s="214">
        <v>10</v>
      </c>
      <c r="B20" s="232" t="s">
        <v>212</v>
      </c>
      <c r="C20" s="232" t="s">
        <v>230</v>
      </c>
      <c r="D20" s="164" t="s">
        <v>284</v>
      </c>
      <c r="E20" s="57">
        <v>20200</v>
      </c>
      <c r="F20" s="57">
        <v>20200</v>
      </c>
      <c r="G20" s="57">
        <v>10200</v>
      </c>
      <c r="H20" s="57">
        <v>0</v>
      </c>
      <c r="I20" s="216" t="s">
        <v>283</v>
      </c>
      <c r="J20" s="57">
        <v>0</v>
      </c>
      <c r="K20" s="164" t="s">
        <v>50</v>
      </c>
    </row>
    <row r="21" spans="1:11" s="147" customFormat="1" ht="48">
      <c r="A21" s="214">
        <v>11</v>
      </c>
      <c r="B21" s="232" t="s">
        <v>212</v>
      </c>
      <c r="C21" s="232" t="s">
        <v>230</v>
      </c>
      <c r="D21" s="164" t="s">
        <v>285</v>
      </c>
      <c r="E21" s="57">
        <v>20200</v>
      </c>
      <c r="F21" s="57">
        <v>20200</v>
      </c>
      <c r="G21" s="57">
        <v>10200</v>
      </c>
      <c r="H21" s="57">
        <v>0</v>
      </c>
      <c r="I21" s="216" t="s">
        <v>286</v>
      </c>
      <c r="J21" s="57">
        <v>0</v>
      </c>
      <c r="K21" s="164" t="s">
        <v>50</v>
      </c>
    </row>
    <row r="22" spans="1:11" s="147" customFormat="1" ht="48">
      <c r="A22" s="214">
        <v>12</v>
      </c>
      <c r="B22" s="232" t="s">
        <v>239</v>
      </c>
      <c r="C22" s="232" t="s">
        <v>243</v>
      </c>
      <c r="D22" s="164" t="s">
        <v>287</v>
      </c>
      <c r="E22" s="57">
        <v>20200</v>
      </c>
      <c r="F22" s="57">
        <v>20200</v>
      </c>
      <c r="G22" s="57">
        <v>10200</v>
      </c>
      <c r="H22" s="57">
        <v>0</v>
      </c>
      <c r="I22" s="216" t="s">
        <v>283</v>
      </c>
      <c r="J22" s="57">
        <v>0</v>
      </c>
      <c r="K22" s="164" t="s">
        <v>50</v>
      </c>
    </row>
    <row r="23" spans="1:11" s="147" customFormat="1" ht="12.75">
      <c r="A23" s="343" t="s">
        <v>1</v>
      </c>
      <c r="B23" s="343"/>
      <c r="C23" s="343"/>
      <c r="D23" s="343"/>
      <c r="E23" s="233">
        <f>SUM(E11:E22)</f>
        <v>1878569</v>
      </c>
      <c r="F23" s="233">
        <f>SUM(F11:F22)</f>
        <v>1878569</v>
      </c>
      <c r="G23" s="233">
        <f>SUM(G11:G22)</f>
        <v>1663569</v>
      </c>
      <c r="H23" s="233">
        <f>SUM(H11:H13)</f>
        <v>0</v>
      </c>
      <c r="I23" s="233">
        <f>40000+175000</f>
        <v>215000</v>
      </c>
      <c r="J23" s="233">
        <f>SUM(J11:J13)</f>
        <v>0</v>
      </c>
      <c r="K23" s="58" t="s">
        <v>58</v>
      </c>
    </row>
    <row r="24" spans="1:11" s="147" customFormat="1" ht="12.75">
      <c r="A24" s="30"/>
      <c r="B24" s="167"/>
      <c r="C24" s="171"/>
      <c r="D24" s="30"/>
      <c r="E24" s="52"/>
      <c r="F24" s="52"/>
      <c r="G24" s="52"/>
      <c r="H24" s="52"/>
      <c r="I24" s="52"/>
      <c r="J24" s="52"/>
      <c r="K24" s="30"/>
    </row>
    <row r="25" spans="1:11" s="147" customFormat="1" ht="12.75">
      <c r="A25" s="30" t="s">
        <v>59</v>
      </c>
      <c r="B25" s="167"/>
      <c r="C25" s="171"/>
      <c r="D25" s="30"/>
      <c r="E25" s="52"/>
      <c r="F25" s="52"/>
      <c r="G25" s="52"/>
      <c r="H25" s="52"/>
      <c r="I25" s="52"/>
      <c r="J25" s="52"/>
      <c r="K25" s="30"/>
    </row>
    <row r="26" spans="1:11" s="147" customFormat="1" ht="12.75">
      <c r="A26" s="30" t="s">
        <v>60</v>
      </c>
      <c r="B26" s="167"/>
      <c r="C26" s="171"/>
      <c r="D26" s="30"/>
      <c r="E26" s="52"/>
      <c r="F26" s="52"/>
      <c r="G26" s="52"/>
      <c r="H26" s="52"/>
      <c r="I26" s="52"/>
      <c r="J26" s="52"/>
      <c r="K26" s="30"/>
    </row>
    <row r="27" spans="1:11" s="147" customFormat="1" ht="12.75">
      <c r="A27" s="30" t="s">
        <v>192</v>
      </c>
      <c r="B27" s="167"/>
      <c r="C27" s="171"/>
      <c r="D27" s="30"/>
      <c r="E27" s="52"/>
      <c r="F27" s="52"/>
      <c r="G27" s="52"/>
      <c r="H27" s="52"/>
      <c r="I27" s="52"/>
      <c r="J27" s="52"/>
      <c r="K27" s="30"/>
    </row>
    <row r="28" spans="1:11" s="147" customFormat="1" ht="12.75">
      <c r="A28" s="30"/>
      <c r="B28" s="167" t="s">
        <v>228</v>
      </c>
      <c r="C28" s="171"/>
      <c r="D28" s="30"/>
      <c r="E28" s="52"/>
      <c r="F28" s="52"/>
      <c r="G28" s="52"/>
      <c r="H28" s="52"/>
      <c r="I28" s="52"/>
      <c r="J28" s="52"/>
      <c r="K28" s="30"/>
    </row>
    <row r="29" spans="1:11" s="147" customFormat="1" ht="12.75">
      <c r="A29" s="30" t="s">
        <v>62</v>
      </c>
      <c r="B29" s="167"/>
      <c r="C29" s="171"/>
      <c r="D29" s="30"/>
      <c r="E29" s="52"/>
      <c r="F29" s="52"/>
      <c r="G29" s="52"/>
      <c r="H29" s="52"/>
      <c r="I29" s="52"/>
      <c r="J29" s="52"/>
      <c r="K29" s="30"/>
    </row>
    <row r="30" spans="1:11" s="147" customFormat="1" ht="48" customHeight="1" hidden="1">
      <c r="A30" s="30" t="s">
        <v>229</v>
      </c>
      <c r="B30" s="167"/>
      <c r="C30" s="171"/>
      <c r="D30" s="30"/>
      <c r="E30" s="52"/>
      <c r="F30" s="52"/>
      <c r="G30" s="52"/>
      <c r="H30" s="52"/>
      <c r="I30" s="52"/>
      <c r="J30" s="52"/>
      <c r="K30" s="30"/>
    </row>
    <row r="31" spans="1:11" s="147" customFormat="1" ht="48" customHeight="1" hidden="1">
      <c r="A31" s="30" t="s">
        <v>60</v>
      </c>
      <c r="B31" s="167"/>
      <c r="C31" s="171"/>
      <c r="D31" s="30"/>
      <c r="E31" s="52"/>
      <c r="F31" s="52"/>
      <c r="G31" s="52"/>
      <c r="H31" s="52"/>
      <c r="I31" s="52"/>
      <c r="J31" s="52"/>
      <c r="K31" s="30"/>
    </row>
    <row r="32" s="147" customFormat="1" ht="12.75"/>
    <row r="33" s="147" customFormat="1" ht="12.75"/>
    <row r="34" s="147" customFormat="1" ht="12.75"/>
    <row r="35" s="147" customFormat="1" ht="12.75"/>
    <row r="36" s="147" customFormat="1" ht="12.75"/>
    <row r="37" s="147" customFormat="1" ht="12.75"/>
    <row r="38" s="147" customFormat="1" ht="12.75"/>
    <row r="39" s="147" customFormat="1" ht="12.75"/>
    <row r="40" s="147" customFormat="1" ht="12.75" hidden="1"/>
    <row r="41" s="147" customFormat="1" ht="12.75"/>
    <row r="42" s="147" customFormat="1" ht="12.75"/>
    <row r="43" spans="2:3" ht="12.75">
      <c r="B43"/>
      <c r="C43"/>
    </row>
    <row r="44" spans="2:3" ht="12.75" hidden="1">
      <c r="B44"/>
      <c r="C44"/>
    </row>
    <row r="45" spans="2:3" ht="12.75" hidden="1">
      <c r="B45"/>
      <c r="C45"/>
    </row>
    <row r="46" spans="2:3" ht="12.75" hidden="1">
      <c r="B46"/>
      <c r="C46"/>
    </row>
    <row r="47" spans="2:3" ht="12.75" hidden="1">
      <c r="B47"/>
      <c r="C47"/>
    </row>
    <row r="48" spans="2:3" ht="12.75" hidden="1">
      <c r="B48"/>
      <c r="C48"/>
    </row>
    <row r="49" spans="2:3" ht="12.75" hidden="1">
      <c r="B49"/>
      <c r="C49"/>
    </row>
    <row r="50" spans="2:3" ht="12.75" hidden="1">
      <c r="B50"/>
      <c r="C50"/>
    </row>
    <row r="51" spans="2:3" ht="12.75">
      <c r="B51"/>
      <c r="C51"/>
    </row>
    <row r="52" spans="2:3" ht="12.75">
      <c r="B52"/>
      <c r="C52"/>
    </row>
    <row r="53" spans="2:3" ht="12.75">
      <c r="B53"/>
      <c r="C53"/>
    </row>
    <row r="54" spans="2:3" ht="12.75">
      <c r="B54"/>
      <c r="C54"/>
    </row>
    <row r="55" spans="2:3" ht="12.75">
      <c r="B55"/>
      <c r="C55"/>
    </row>
  </sheetData>
  <sheetProtection/>
  <mergeCells count="15">
    <mergeCell ref="E5:E9"/>
    <mergeCell ref="F5:J5"/>
    <mergeCell ref="K5:K9"/>
    <mergeCell ref="I7:I9"/>
    <mergeCell ref="F6:F9"/>
    <mergeCell ref="A23:D23"/>
    <mergeCell ref="G7:G9"/>
    <mergeCell ref="H7:H9"/>
    <mergeCell ref="G6:J6"/>
    <mergeCell ref="J7:J9"/>
    <mergeCell ref="A3:K3"/>
    <mergeCell ref="A5:A9"/>
    <mergeCell ref="B5:B9"/>
    <mergeCell ref="C5:C9"/>
    <mergeCell ref="D5:D9"/>
  </mergeCells>
  <printOptions/>
  <pageMargins left="0.3937007874015748" right="0.1968503937007874" top="0.1968503937007874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4.00390625" style="0" customWidth="1"/>
    <col min="2" max="2" width="6.140625" style="0" customWidth="1"/>
    <col min="3" max="3" width="8.8515625" style="0" customWidth="1"/>
    <col min="4" max="4" width="52.140625" style="0" customWidth="1"/>
    <col min="5" max="5" width="14.421875" style="0" customWidth="1"/>
  </cols>
  <sheetData>
    <row r="1" spans="1:10" ht="12.75">
      <c r="A1" s="30"/>
      <c r="B1" s="30"/>
      <c r="C1" s="30"/>
      <c r="D1" s="116"/>
      <c r="E1" s="2"/>
      <c r="F1" s="2" t="s">
        <v>313</v>
      </c>
      <c r="G1" s="28"/>
      <c r="J1" s="28"/>
    </row>
    <row r="2" spans="1:10" ht="12.75">
      <c r="A2" s="30"/>
      <c r="B2" s="30"/>
      <c r="C2" s="30"/>
      <c r="D2" s="28"/>
      <c r="E2" s="2"/>
      <c r="F2" s="2" t="s">
        <v>267</v>
      </c>
      <c r="G2" s="28"/>
      <c r="J2" s="28"/>
    </row>
    <row r="3" spans="1:8" ht="15.75">
      <c r="A3" s="351"/>
      <c r="B3" s="351"/>
      <c r="C3" s="351"/>
      <c r="D3" s="351"/>
      <c r="E3" s="351"/>
      <c r="F3" s="351"/>
      <c r="G3" s="351"/>
      <c r="H3" s="351"/>
    </row>
    <row r="4" spans="5:8" ht="12.75">
      <c r="E4" s="117"/>
      <c r="F4" s="118"/>
      <c r="G4" s="118"/>
      <c r="H4" s="119"/>
    </row>
    <row r="5" spans="5:8" ht="12.75">
      <c r="E5" s="117"/>
      <c r="F5" s="352"/>
      <c r="G5" s="352"/>
      <c r="H5" s="121"/>
    </row>
    <row r="6" spans="1:8" ht="15.75">
      <c r="A6" s="353" t="s">
        <v>308</v>
      </c>
      <c r="B6" s="353"/>
      <c r="C6" s="353"/>
      <c r="D6" s="353"/>
      <c r="E6" s="353"/>
      <c r="F6" s="120"/>
      <c r="G6" s="120"/>
      <c r="H6" s="121"/>
    </row>
    <row r="7" spans="4:8" ht="12.75">
      <c r="D7" s="30"/>
      <c r="E7" s="122"/>
      <c r="F7" s="123"/>
      <c r="G7" s="123"/>
      <c r="H7" s="124"/>
    </row>
    <row r="8" spans="1:8" ht="12.75">
      <c r="A8" s="345" t="s">
        <v>35</v>
      </c>
      <c r="B8" s="345" t="s">
        <v>0</v>
      </c>
      <c r="C8" s="345" t="s">
        <v>3</v>
      </c>
      <c r="D8" s="347" t="s">
        <v>184</v>
      </c>
      <c r="E8" s="354" t="s">
        <v>185</v>
      </c>
      <c r="F8" s="125"/>
      <c r="G8" s="125"/>
      <c r="H8" s="126"/>
    </row>
    <row r="9" spans="1:8" ht="12.75">
      <c r="A9" s="345"/>
      <c r="B9" s="345"/>
      <c r="C9" s="345"/>
      <c r="D9" s="347"/>
      <c r="E9" s="355"/>
      <c r="F9" s="118"/>
      <c r="G9" s="118"/>
      <c r="H9" s="127"/>
    </row>
    <row r="10" spans="1:8" ht="12.75">
      <c r="A10" s="345"/>
      <c r="B10" s="345"/>
      <c r="C10" s="345"/>
      <c r="D10" s="347"/>
      <c r="E10" s="356"/>
      <c r="F10" s="125"/>
      <c r="G10" s="125"/>
      <c r="H10" s="126"/>
    </row>
    <row r="11" spans="1:8" ht="12.75">
      <c r="A11" s="55">
        <v>1</v>
      </c>
      <c r="B11" s="55">
        <v>2</v>
      </c>
      <c r="C11" s="55">
        <v>3</v>
      </c>
      <c r="D11" s="55">
        <v>4</v>
      </c>
      <c r="E11" s="56">
        <v>5</v>
      </c>
      <c r="F11" s="118"/>
      <c r="G11" s="118"/>
      <c r="H11" s="127"/>
    </row>
    <row r="12" spans="1:8" ht="14.25" customHeight="1">
      <c r="A12" s="251">
        <v>1</v>
      </c>
      <c r="B12" s="251">
        <v>801</v>
      </c>
      <c r="C12" s="251">
        <v>80104</v>
      </c>
      <c r="D12" s="252" t="s">
        <v>210</v>
      </c>
      <c r="E12" s="253">
        <f>630000+17200</f>
        <v>647200</v>
      </c>
      <c r="F12" s="125"/>
      <c r="G12" s="125"/>
      <c r="H12" s="126"/>
    </row>
    <row r="13" spans="1:8" ht="28.5" customHeight="1" hidden="1">
      <c r="A13" s="254">
        <v>2</v>
      </c>
      <c r="B13" s="254">
        <v>851</v>
      </c>
      <c r="C13" s="254">
        <v>85195</v>
      </c>
      <c r="D13" s="255" t="s">
        <v>211</v>
      </c>
      <c r="E13" s="256">
        <v>0</v>
      </c>
      <c r="F13" s="118"/>
      <c r="G13" s="118"/>
      <c r="H13" s="127"/>
    </row>
    <row r="14" spans="1:8" ht="28.5" customHeight="1">
      <c r="A14" s="251">
        <v>2</v>
      </c>
      <c r="B14" s="251">
        <v>801</v>
      </c>
      <c r="C14" s="251">
        <v>80149</v>
      </c>
      <c r="D14" s="252" t="s">
        <v>210</v>
      </c>
      <c r="E14" s="253">
        <v>122050</v>
      </c>
      <c r="F14" s="118"/>
      <c r="G14" s="118"/>
      <c r="H14" s="127"/>
    </row>
    <row r="15" spans="1:8" ht="25.5">
      <c r="A15" s="251">
        <v>3</v>
      </c>
      <c r="B15" s="257" t="s">
        <v>212</v>
      </c>
      <c r="C15" s="257" t="s">
        <v>213</v>
      </c>
      <c r="D15" s="252" t="s">
        <v>214</v>
      </c>
      <c r="E15" s="253">
        <v>368757</v>
      </c>
      <c r="F15" s="118"/>
      <c r="G15" s="118"/>
      <c r="H15" s="100"/>
    </row>
    <row r="16" spans="1:8" ht="38.25">
      <c r="A16" s="251">
        <v>4</v>
      </c>
      <c r="B16" s="251">
        <v>851</v>
      </c>
      <c r="C16" s="251">
        <v>85195</v>
      </c>
      <c r="D16" s="252" t="s">
        <v>261</v>
      </c>
      <c r="E16" s="253">
        <f>5000</f>
        <v>5000</v>
      </c>
      <c r="F16" s="118"/>
      <c r="G16" s="118"/>
      <c r="H16" s="100"/>
    </row>
    <row r="17" spans="1:8" ht="12.75">
      <c r="A17" s="254"/>
      <c r="B17" s="254"/>
      <c r="C17" s="254"/>
      <c r="D17" s="254"/>
      <c r="E17" s="256"/>
      <c r="F17" s="118"/>
      <c r="G17" s="118"/>
      <c r="H17" s="100"/>
    </row>
    <row r="18" spans="1:8" ht="12.75">
      <c r="A18" s="348" t="s">
        <v>1</v>
      </c>
      <c r="B18" s="349"/>
      <c r="C18" s="349"/>
      <c r="D18" s="350"/>
      <c r="E18" s="95">
        <f>E12+E13+E15+E16+E17+E14</f>
        <v>1143007</v>
      </c>
      <c r="F18" s="118"/>
      <c r="G18" s="118"/>
      <c r="H18" s="100"/>
    </row>
  </sheetData>
  <sheetProtection/>
  <mergeCells count="9">
    <mergeCell ref="A18:D18"/>
    <mergeCell ref="A3:H3"/>
    <mergeCell ref="F5:G5"/>
    <mergeCell ref="A6:E6"/>
    <mergeCell ref="A8:A10"/>
    <mergeCell ref="B8:B10"/>
    <mergeCell ref="C8:C10"/>
    <mergeCell ref="D8:D10"/>
    <mergeCell ref="E8:E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708042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20" sqref="A20:A23"/>
    </sheetView>
  </sheetViews>
  <sheetFormatPr defaultColWidth="9.140625" defaultRowHeight="12.75"/>
  <cols>
    <col min="1" max="1" width="3.7109375" style="0" customWidth="1"/>
    <col min="2" max="2" width="5.00390625" style="0" customWidth="1"/>
    <col min="3" max="3" width="6.421875" style="0" customWidth="1"/>
    <col min="4" max="4" width="15.140625" style="0" customWidth="1"/>
    <col min="5" max="5" width="10.421875" style="0" customWidth="1"/>
    <col min="6" max="6" width="10.00390625" style="0" customWidth="1"/>
    <col min="7" max="7" width="11.28125" style="0" customWidth="1"/>
    <col min="8" max="8" width="10.8515625" style="0" customWidth="1"/>
    <col min="11" max="11" width="11.7109375" style="0" customWidth="1"/>
    <col min="12" max="12" width="12.421875" style="0" customWidth="1"/>
    <col min="13" max="13" width="10.28125" style="0" customWidth="1"/>
    <col min="14" max="14" width="8.00390625" style="0" customWidth="1"/>
    <col min="15" max="15" width="13.7109375" style="0" customWidth="1"/>
  </cols>
  <sheetData>
    <row r="1" ht="12.75">
      <c r="O1" s="28" t="s">
        <v>218</v>
      </c>
    </row>
    <row r="2" ht="12.75">
      <c r="O2" s="28" t="s">
        <v>24</v>
      </c>
    </row>
    <row r="3" ht="6.75" customHeight="1"/>
    <row r="4" spans="1:15" ht="18">
      <c r="A4" s="358" t="s">
        <v>155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</row>
    <row r="5" spans="1:15" ht="9" customHeight="1">
      <c r="A5" s="53"/>
      <c r="B5" s="53"/>
      <c r="C5" s="53"/>
      <c r="D5" s="53"/>
      <c r="E5" s="53"/>
      <c r="F5" s="54"/>
      <c r="G5" s="54"/>
      <c r="H5" s="54"/>
      <c r="I5" s="54"/>
      <c r="J5" s="54"/>
      <c r="K5" s="54"/>
      <c r="L5" s="54"/>
      <c r="M5" s="54"/>
      <c r="N5" s="54"/>
      <c r="O5" s="103"/>
    </row>
    <row r="6" spans="1:15" ht="12.75">
      <c r="A6" s="345" t="s">
        <v>35</v>
      </c>
      <c r="B6" s="345" t="s">
        <v>0</v>
      </c>
      <c r="C6" s="345" t="s">
        <v>36</v>
      </c>
      <c r="D6" s="347" t="s">
        <v>156</v>
      </c>
      <c r="E6" s="359" t="s">
        <v>157</v>
      </c>
      <c r="F6" s="324" t="s">
        <v>38</v>
      </c>
      <c r="G6" s="354" t="s">
        <v>158</v>
      </c>
      <c r="H6" s="324" t="s">
        <v>39</v>
      </c>
      <c r="I6" s="324"/>
      <c r="J6" s="324"/>
      <c r="K6" s="324"/>
      <c r="L6" s="324"/>
      <c r="M6" s="324"/>
      <c r="N6" s="324"/>
      <c r="O6" s="324" t="s">
        <v>40</v>
      </c>
    </row>
    <row r="7" spans="1:15" ht="12.75">
      <c r="A7" s="345"/>
      <c r="B7" s="345"/>
      <c r="C7" s="345"/>
      <c r="D7" s="347"/>
      <c r="E7" s="360"/>
      <c r="F7" s="324"/>
      <c r="G7" s="355"/>
      <c r="H7" s="324" t="s">
        <v>159</v>
      </c>
      <c r="I7" s="324" t="s">
        <v>41</v>
      </c>
      <c r="J7" s="324"/>
      <c r="K7" s="324"/>
      <c r="L7" s="324"/>
      <c r="M7" s="324" t="s">
        <v>94</v>
      </c>
      <c r="N7" s="324" t="s">
        <v>95</v>
      </c>
      <c r="O7" s="324"/>
    </row>
    <row r="8" spans="1:15" ht="12.75">
      <c r="A8" s="345"/>
      <c r="B8" s="345"/>
      <c r="C8" s="345"/>
      <c r="D8" s="347"/>
      <c r="E8" s="360"/>
      <c r="F8" s="324"/>
      <c r="G8" s="355"/>
      <c r="H8" s="324"/>
      <c r="I8" s="324" t="s">
        <v>42</v>
      </c>
      <c r="J8" s="357" t="s">
        <v>160</v>
      </c>
      <c r="K8" s="324" t="s">
        <v>161</v>
      </c>
      <c r="L8" s="324" t="s">
        <v>45</v>
      </c>
      <c r="M8" s="324"/>
      <c r="N8" s="324"/>
      <c r="O8" s="324"/>
    </row>
    <row r="9" spans="1:15" ht="12.75">
      <c r="A9" s="345"/>
      <c r="B9" s="345"/>
      <c r="C9" s="345"/>
      <c r="D9" s="347"/>
      <c r="E9" s="360"/>
      <c r="F9" s="324"/>
      <c r="G9" s="355"/>
      <c r="H9" s="324"/>
      <c r="I9" s="324"/>
      <c r="J9" s="357"/>
      <c r="K9" s="324"/>
      <c r="L9" s="324"/>
      <c r="M9" s="324"/>
      <c r="N9" s="324"/>
      <c r="O9" s="324"/>
    </row>
    <row r="10" spans="1:15" ht="47.25" customHeight="1">
      <c r="A10" s="345"/>
      <c r="B10" s="345"/>
      <c r="C10" s="345"/>
      <c r="D10" s="347"/>
      <c r="E10" s="361"/>
      <c r="F10" s="324"/>
      <c r="G10" s="356"/>
      <c r="H10" s="324"/>
      <c r="I10" s="324"/>
      <c r="J10" s="357"/>
      <c r="K10" s="324"/>
      <c r="L10" s="324"/>
      <c r="M10" s="324"/>
      <c r="N10" s="324"/>
      <c r="O10" s="324"/>
    </row>
    <row r="11" spans="1:15" ht="12.75">
      <c r="A11" s="55">
        <v>1</v>
      </c>
      <c r="B11" s="55">
        <v>2</v>
      </c>
      <c r="C11" s="55">
        <v>3</v>
      </c>
      <c r="D11" s="55">
        <v>4</v>
      </c>
      <c r="E11" s="55">
        <v>5</v>
      </c>
      <c r="F11" s="56">
        <v>6</v>
      </c>
      <c r="G11" s="56">
        <v>7</v>
      </c>
      <c r="H11" s="56">
        <v>8</v>
      </c>
      <c r="I11" s="56">
        <v>9</v>
      </c>
      <c r="J11" s="56">
        <v>10</v>
      </c>
      <c r="K11" s="56">
        <v>11</v>
      </c>
      <c r="L11" s="56">
        <v>12</v>
      </c>
      <c r="M11" s="56">
        <v>13</v>
      </c>
      <c r="N11" s="56">
        <v>14</v>
      </c>
      <c r="O11" s="56">
        <v>15</v>
      </c>
    </row>
    <row r="12" spans="1:15" ht="102" customHeight="1">
      <c r="A12" s="104" t="s">
        <v>46</v>
      </c>
      <c r="B12" s="105" t="s">
        <v>47</v>
      </c>
      <c r="C12" s="105" t="s">
        <v>48</v>
      </c>
      <c r="D12" s="106" t="s">
        <v>162</v>
      </c>
      <c r="E12" s="104" t="s">
        <v>163</v>
      </c>
      <c r="F12" s="107">
        <f>G12+H12+1557158</f>
        <v>5468096</v>
      </c>
      <c r="G12" s="107">
        <v>1211236</v>
      </c>
      <c r="H12" s="107">
        <f>I12+J12+659148</f>
        <v>2699702</v>
      </c>
      <c r="I12" s="107">
        <f>835009+31725</f>
        <v>866734</v>
      </c>
      <c r="J12" s="107">
        <v>1173820</v>
      </c>
      <c r="K12" s="108" t="s">
        <v>164</v>
      </c>
      <c r="L12" s="107">
        <v>0</v>
      </c>
      <c r="M12" s="108" t="s">
        <v>197</v>
      </c>
      <c r="N12" s="107">
        <v>0</v>
      </c>
      <c r="O12" s="108" t="s">
        <v>167</v>
      </c>
    </row>
    <row r="13" spans="1:15" ht="51" hidden="1">
      <c r="A13" s="109" t="s">
        <v>51</v>
      </c>
      <c r="B13" s="110"/>
      <c r="C13" s="110"/>
      <c r="D13" s="110"/>
      <c r="E13" s="110"/>
      <c r="F13" s="111"/>
      <c r="G13" s="111"/>
      <c r="H13" s="111"/>
      <c r="I13" s="111"/>
      <c r="J13" s="111"/>
      <c r="K13" s="112" t="s">
        <v>49</v>
      </c>
      <c r="L13" s="111"/>
      <c r="M13" s="111"/>
      <c r="N13" s="111"/>
      <c r="O13" s="111"/>
    </row>
    <row r="14" spans="1:15" ht="51" hidden="1">
      <c r="A14" s="109" t="s">
        <v>52</v>
      </c>
      <c r="B14" s="110"/>
      <c r="C14" s="110"/>
      <c r="D14" s="110"/>
      <c r="E14" s="110"/>
      <c r="F14" s="111"/>
      <c r="G14" s="111"/>
      <c r="H14" s="111"/>
      <c r="I14" s="111"/>
      <c r="J14" s="111"/>
      <c r="K14" s="112" t="s">
        <v>49</v>
      </c>
      <c r="L14" s="111"/>
      <c r="M14" s="111"/>
      <c r="N14" s="111"/>
      <c r="O14" s="111"/>
    </row>
    <row r="15" spans="1:15" ht="51" hidden="1">
      <c r="A15" s="109" t="s">
        <v>54</v>
      </c>
      <c r="B15" s="110"/>
      <c r="C15" s="110"/>
      <c r="D15" s="110"/>
      <c r="E15" s="110"/>
      <c r="F15" s="111"/>
      <c r="G15" s="111"/>
      <c r="H15" s="111"/>
      <c r="I15" s="111"/>
      <c r="J15" s="111"/>
      <c r="K15" s="113" t="s">
        <v>49</v>
      </c>
      <c r="L15" s="111"/>
      <c r="M15" s="111"/>
      <c r="N15" s="111"/>
      <c r="O15" s="114"/>
    </row>
    <row r="16" spans="1:15" ht="83.25" customHeight="1">
      <c r="A16" s="104" t="s">
        <v>51</v>
      </c>
      <c r="B16" s="105" t="s">
        <v>47</v>
      </c>
      <c r="C16" s="105" t="s">
        <v>48</v>
      </c>
      <c r="D16" s="106" t="s">
        <v>215</v>
      </c>
      <c r="E16" s="104" t="s">
        <v>216</v>
      </c>
      <c r="F16" s="107">
        <f>H16+1211161</f>
        <v>1682092</v>
      </c>
      <c r="G16" s="107">
        <v>0</v>
      </c>
      <c r="H16" s="107">
        <f>I16+J16</f>
        <v>470931</v>
      </c>
      <c r="I16" s="107">
        <v>470931</v>
      </c>
      <c r="J16" s="107">
        <v>0</v>
      </c>
      <c r="K16" s="108" t="s">
        <v>193</v>
      </c>
      <c r="L16" s="107">
        <v>0</v>
      </c>
      <c r="M16" s="108" t="s">
        <v>217</v>
      </c>
      <c r="N16" s="107">
        <v>0</v>
      </c>
      <c r="O16" s="108" t="s">
        <v>167</v>
      </c>
    </row>
    <row r="17" spans="1:15" ht="12.75">
      <c r="A17" s="343" t="s">
        <v>1</v>
      </c>
      <c r="B17" s="343"/>
      <c r="C17" s="343"/>
      <c r="D17" s="343"/>
      <c r="E17" s="97"/>
      <c r="F17" s="57">
        <f>F12+F16</f>
        <v>7150188</v>
      </c>
      <c r="G17" s="57">
        <f>G12+G16</f>
        <v>1211236</v>
      </c>
      <c r="H17" s="57">
        <f>H16+H12</f>
        <v>3170633</v>
      </c>
      <c r="I17" s="57">
        <f>I16+I12</f>
        <v>1337665</v>
      </c>
      <c r="J17" s="57">
        <f>J12+J16</f>
        <v>1173820</v>
      </c>
      <c r="K17" s="57">
        <v>659148</v>
      </c>
      <c r="L17" s="57">
        <f>L12+L13+L14+L15</f>
        <v>0</v>
      </c>
      <c r="M17" s="57">
        <f>1557158+1211161</f>
        <v>2768319</v>
      </c>
      <c r="N17" s="57">
        <f>N12+N13+N14+N15</f>
        <v>0</v>
      </c>
      <c r="O17" s="94" t="s">
        <v>58</v>
      </c>
    </row>
    <row r="18" spans="1:15" ht="12.75">
      <c r="A18" s="30"/>
      <c r="B18" s="30"/>
      <c r="C18" s="30"/>
      <c r="D18" s="30"/>
      <c r="E18" s="30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1:15" ht="12.75">
      <c r="A19" s="30" t="s">
        <v>59</v>
      </c>
      <c r="B19" s="30"/>
      <c r="C19" s="30"/>
      <c r="D19" s="30"/>
      <c r="E19" s="30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1:15" ht="12.75">
      <c r="A20" s="30" t="s">
        <v>60</v>
      </c>
      <c r="B20" s="30"/>
      <c r="C20" s="30"/>
      <c r="D20" s="30"/>
      <c r="E20" s="30"/>
      <c r="F20" s="52"/>
      <c r="G20" s="52"/>
      <c r="H20" s="52"/>
      <c r="I20" s="52"/>
      <c r="J20" s="52"/>
      <c r="K20" s="52"/>
      <c r="L20" s="52"/>
      <c r="M20" s="52"/>
      <c r="N20" s="52"/>
      <c r="O20" s="52"/>
    </row>
    <row r="21" spans="1:15" ht="12.75">
      <c r="A21" s="30" t="s">
        <v>61</v>
      </c>
      <c r="B21" s="30"/>
      <c r="C21" s="30"/>
      <c r="D21" s="30"/>
      <c r="E21" s="30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spans="1:15" ht="12.75">
      <c r="A22" s="30" t="s">
        <v>62</v>
      </c>
      <c r="B22" s="30"/>
      <c r="C22" s="30"/>
      <c r="D22" s="30"/>
      <c r="E22" s="30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spans="1:15" ht="12.75">
      <c r="A23" s="30" t="s">
        <v>165</v>
      </c>
      <c r="B23" s="30"/>
      <c r="C23" s="30"/>
      <c r="D23" s="30"/>
      <c r="E23" s="30"/>
      <c r="F23" s="52"/>
      <c r="G23" s="52"/>
      <c r="H23" s="52"/>
      <c r="I23" s="52"/>
      <c r="J23" s="52"/>
      <c r="K23" s="52"/>
      <c r="L23" s="52"/>
      <c r="M23" s="52"/>
      <c r="N23" s="52"/>
      <c r="O23" s="52"/>
    </row>
    <row r="24" spans="1:15" ht="12.75">
      <c r="A24" s="38" t="s">
        <v>166</v>
      </c>
      <c r="B24" s="30"/>
      <c r="C24" s="30"/>
      <c r="D24" s="30"/>
      <c r="E24" s="30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15" ht="12.75">
      <c r="A25" s="30" t="s">
        <v>166</v>
      </c>
      <c r="B25" s="30"/>
      <c r="C25" s="30"/>
      <c r="D25" s="30"/>
      <c r="E25" s="30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5" ht="12.75">
      <c r="A26" s="30"/>
      <c r="B26" s="30"/>
      <c r="C26" s="30"/>
      <c r="D26" s="30"/>
      <c r="E26" s="30"/>
      <c r="F26" s="52"/>
      <c r="G26" s="52"/>
      <c r="H26" s="52"/>
      <c r="I26" s="52"/>
      <c r="J26" s="52"/>
      <c r="K26" s="52"/>
      <c r="L26" s="52"/>
      <c r="M26" s="52"/>
      <c r="N26" s="52"/>
      <c r="O26" s="52"/>
    </row>
  </sheetData>
  <sheetProtection/>
  <mergeCells count="19">
    <mergeCell ref="A4:O4"/>
    <mergeCell ref="A6:A10"/>
    <mergeCell ref="B6:B10"/>
    <mergeCell ref="C6:C10"/>
    <mergeCell ref="D6:D10"/>
    <mergeCell ref="E6:E10"/>
    <mergeCell ref="F6:F10"/>
    <mergeCell ref="G6:G10"/>
    <mergeCell ref="H6:N6"/>
    <mergeCell ref="O6:O10"/>
    <mergeCell ref="N7:N10"/>
    <mergeCell ref="I8:I10"/>
    <mergeCell ref="J8:J10"/>
    <mergeCell ref="K8:K10"/>
    <mergeCell ref="L8:L10"/>
    <mergeCell ref="A17:D17"/>
    <mergeCell ref="H7:H10"/>
    <mergeCell ref="I7:L7"/>
    <mergeCell ref="M7:M10"/>
  </mergeCells>
  <printOptions/>
  <pageMargins left="0.1968503937007874" right="0" top="0.7874015748031497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21">
      <selection activeCell="M23" sqref="M23"/>
    </sheetView>
  </sheetViews>
  <sheetFormatPr defaultColWidth="9.140625" defaultRowHeight="12.75"/>
  <cols>
    <col min="1" max="1" width="5.00390625" style="0" customWidth="1"/>
    <col min="2" max="2" width="6.140625" style="0" customWidth="1"/>
    <col min="3" max="3" width="9.140625" style="0" customWidth="1"/>
    <col min="4" max="4" width="53.00390625" style="0" customWidth="1"/>
    <col min="5" max="5" width="15.7109375" style="0" customWidth="1"/>
    <col min="6" max="6" width="0.13671875" style="0" customWidth="1"/>
    <col min="7" max="7" width="3.8515625" style="0" hidden="1" customWidth="1"/>
    <col min="8" max="8" width="9.140625" style="0" hidden="1" customWidth="1"/>
    <col min="9" max="9" width="9.00390625" style="0" customWidth="1"/>
    <col min="10" max="10" width="9.140625" style="0" hidden="1" customWidth="1"/>
  </cols>
  <sheetData>
    <row r="1" spans="1:7" ht="12.75">
      <c r="A1" s="30"/>
      <c r="B1" s="30"/>
      <c r="C1" s="30"/>
      <c r="D1" s="116"/>
      <c r="E1" s="2" t="s">
        <v>314</v>
      </c>
      <c r="F1" s="116"/>
      <c r="G1" s="2"/>
    </row>
    <row r="2" spans="1:7" ht="12.75">
      <c r="A2" s="30"/>
      <c r="B2" s="30"/>
      <c r="C2" s="30"/>
      <c r="D2" s="28"/>
      <c r="E2" s="2" t="s">
        <v>267</v>
      </c>
      <c r="F2" s="28"/>
      <c r="G2" s="28"/>
    </row>
    <row r="3" spans="1:8" ht="8.25" customHeight="1">
      <c r="A3" s="351"/>
      <c r="B3" s="351"/>
      <c r="C3" s="351"/>
      <c r="D3" s="351"/>
      <c r="E3" s="351"/>
      <c r="F3" s="351"/>
      <c r="G3" s="351"/>
      <c r="H3" s="351"/>
    </row>
    <row r="4" spans="1:8" ht="34.5" customHeight="1">
      <c r="A4" s="353" t="s">
        <v>289</v>
      </c>
      <c r="B4" s="353"/>
      <c r="C4" s="353"/>
      <c r="D4" s="353"/>
      <c r="E4" s="353"/>
      <c r="F4" s="120"/>
      <c r="G4" s="120"/>
      <c r="H4" s="121"/>
    </row>
    <row r="5" spans="1:8" ht="12.75">
      <c r="A5" s="365" t="s">
        <v>35</v>
      </c>
      <c r="B5" s="365" t="s">
        <v>0</v>
      </c>
      <c r="C5" s="365" t="s">
        <v>3</v>
      </c>
      <c r="D5" s="368" t="s">
        <v>184</v>
      </c>
      <c r="E5" s="371" t="s">
        <v>185</v>
      </c>
      <c r="F5" s="125"/>
      <c r="G5" s="125"/>
      <c r="H5" s="126"/>
    </row>
    <row r="6" spans="1:8" ht="9.75" customHeight="1">
      <c r="A6" s="366"/>
      <c r="B6" s="366"/>
      <c r="C6" s="366"/>
      <c r="D6" s="369"/>
      <c r="E6" s="372"/>
      <c r="F6" s="118"/>
      <c r="G6" s="118"/>
      <c r="H6" s="127"/>
    </row>
    <row r="7" spans="1:8" ht="3" customHeight="1" hidden="1">
      <c r="A7" s="367"/>
      <c r="B7" s="367"/>
      <c r="C7" s="367"/>
      <c r="D7" s="370"/>
      <c r="E7" s="373"/>
      <c r="F7" s="125"/>
      <c r="G7" s="125"/>
      <c r="H7" s="126"/>
    </row>
    <row r="8" spans="1:8" ht="12.75">
      <c r="A8" s="234">
        <v>1</v>
      </c>
      <c r="B8" s="234">
        <v>2</v>
      </c>
      <c r="C8" s="234">
        <v>3</v>
      </c>
      <c r="D8" s="234">
        <v>4</v>
      </c>
      <c r="E8" s="235">
        <v>5</v>
      </c>
      <c r="F8" s="118"/>
      <c r="G8" s="118"/>
      <c r="H8" s="127"/>
    </row>
    <row r="9" spans="1:8" s="163" customFormat="1" ht="19.5" customHeight="1">
      <c r="A9" s="176"/>
      <c r="B9" s="176"/>
      <c r="C9" s="176"/>
      <c r="D9" s="177" t="s">
        <v>256</v>
      </c>
      <c r="E9" s="258">
        <f>SUM(E13:E23)</f>
        <v>1184326.4</v>
      </c>
      <c r="F9" s="125"/>
      <c r="G9" s="125"/>
      <c r="H9" s="236"/>
    </row>
    <row r="10" spans="1:8" ht="27.75" customHeight="1" hidden="1">
      <c r="A10" s="178">
        <v>1</v>
      </c>
      <c r="B10" s="178">
        <v>150</v>
      </c>
      <c r="C10" s="178">
        <v>15011</v>
      </c>
      <c r="D10" s="175" t="s">
        <v>186</v>
      </c>
      <c r="E10" s="179">
        <v>0</v>
      </c>
      <c r="F10" s="125"/>
      <c r="G10" s="125"/>
      <c r="H10" s="126"/>
    </row>
    <row r="11" spans="1:8" ht="30.75" customHeight="1" hidden="1">
      <c r="A11" s="178">
        <v>2</v>
      </c>
      <c r="B11" s="178">
        <v>750</v>
      </c>
      <c r="C11" s="178">
        <v>75095</v>
      </c>
      <c r="D11" s="175" t="s">
        <v>186</v>
      </c>
      <c r="E11" s="180">
        <v>0</v>
      </c>
      <c r="F11" s="118"/>
      <c r="G11" s="118"/>
      <c r="H11" s="127"/>
    </row>
    <row r="12" spans="1:8" ht="18" customHeight="1" hidden="1">
      <c r="A12" s="178">
        <v>3</v>
      </c>
      <c r="B12" s="181" t="s">
        <v>170</v>
      </c>
      <c r="C12" s="181" t="s">
        <v>171</v>
      </c>
      <c r="D12" s="178" t="s">
        <v>187</v>
      </c>
      <c r="E12" s="180">
        <v>0</v>
      </c>
      <c r="F12" s="118"/>
      <c r="G12" s="118"/>
      <c r="H12" s="100"/>
    </row>
    <row r="13" spans="1:8" ht="18" customHeight="1">
      <c r="A13" s="189">
        <v>1</v>
      </c>
      <c r="B13" s="226" t="s">
        <v>170</v>
      </c>
      <c r="C13" s="226" t="s">
        <v>171</v>
      </c>
      <c r="D13" s="190" t="s">
        <v>187</v>
      </c>
      <c r="E13" s="237">
        <v>263214</v>
      </c>
      <c r="F13" s="118"/>
      <c r="G13" s="118"/>
      <c r="H13" s="100"/>
    </row>
    <row r="14" spans="1:8" ht="18" customHeight="1">
      <c r="A14" s="189">
        <v>2</v>
      </c>
      <c r="B14" s="226" t="s">
        <v>170</v>
      </c>
      <c r="C14" s="226" t="s">
        <v>171</v>
      </c>
      <c r="D14" s="190" t="s">
        <v>187</v>
      </c>
      <c r="E14" s="217">
        <v>284105.7</v>
      </c>
      <c r="F14" s="118"/>
      <c r="G14" s="118"/>
      <c r="H14" s="100"/>
    </row>
    <row r="15" spans="1:8" ht="18" customHeight="1">
      <c r="A15" s="189">
        <v>3</v>
      </c>
      <c r="B15" s="226" t="s">
        <v>170</v>
      </c>
      <c r="C15" s="226" t="s">
        <v>171</v>
      </c>
      <c r="D15" s="190" t="s">
        <v>187</v>
      </c>
      <c r="E15" s="217">
        <v>272959.7</v>
      </c>
      <c r="F15" s="118"/>
      <c r="G15" s="118"/>
      <c r="H15" s="100"/>
    </row>
    <row r="16" spans="1:8" ht="18" customHeight="1">
      <c r="A16" s="189">
        <v>4</v>
      </c>
      <c r="B16" s="226" t="s">
        <v>53</v>
      </c>
      <c r="C16" s="226" t="s">
        <v>307</v>
      </c>
      <c r="D16" s="190" t="s">
        <v>187</v>
      </c>
      <c r="E16" s="237">
        <v>1000</v>
      </c>
      <c r="F16" s="118"/>
      <c r="G16" s="118"/>
      <c r="H16" s="100"/>
    </row>
    <row r="17" spans="1:8" ht="18" customHeight="1">
      <c r="A17" s="189">
        <v>5</v>
      </c>
      <c r="B17" s="226" t="s">
        <v>177</v>
      </c>
      <c r="C17" s="226" t="s">
        <v>227</v>
      </c>
      <c r="D17" s="165" t="s">
        <v>290</v>
      </c>
      <c r="E17" s="237">
        <v>20000</v>
      </c>
      <c r="F17" s="118"/>
      <c r="G17" s="118"/>
      <c r="H17" s="100"/>
    </row>
    <row r="18" spans="1:8" ht="18" customHeight="1">
      <c r="A18" s="189">
        <v>6</v>
      </c>
      <c r="B18" s="226" t="s">
        <v>55</v>
      </c>
      <c r="C18" s="226" t="s">
        <v>236</v>
      </c>
      <c r="D18" s="165" t="s">
        <v>249</v>
      </c>
      <c r="E18" s="237">
        <v>3350</v>
      </c>
      <c r="F18" s="118"/>
      <c r="G18" s="118"/>
      <c r="H18" s="100"/>
    </row>
    <row r="19" spans="1:8" ht="18" customHeight="1">
      <c r="A19" s="189">
        <v>7</v>
      </c>
      <c r="B19" s="226" t="s">
        <v>55</v>
      </c>
      <c r="C19" s="226" t="s">
        <v>236</v>
      </c>
      <c r="D19" s="165" t="s">
        <v>253</v>
      </c>
      <c r="E19" s="237">
        <v>0</v>
      </c>
      <c r="F19" s="118"/>
      <c r="G19" s="118"/>
      <c r="H19" s="100"/>
    </row>
    <row r="20" spans="1:8" ht="29.25" customHeight="1">
      <c r="A20" s="189">
        <v>8</v>
      </c>
      <c r="B20" s="226" t="s">
        <v>255</v>
      </c>
      <c r="C20" s="226" t="s">
        <v>291</v>
      </c>
      <c r="D20" s="164" t="s">
        <v>292</v>
      </c>
      <c r="E20" s="237">
        <f>12000+7257</f>
        <v>19257</v>
      </c>
      <c r="F20" s="118"/>
      <c r="G20" s="118"/>
      <c r="H20" s="100"/>
    </row>
    <row r="21" spans="1:8" ht="21" customHeight="1">
      <c r="A21" s="189">
        <v>9</v>
      </c>
      <c r="B21" s="226" t="s">
        <v>305</v>
      </c>
      <c r="C21" s="226" t="s">
        <v>306</v>
      </c>
      <c r="D21" s="164" t="s">
        <v>187</v>
      </c>
      <c r="E21" s="237">
        <v>2500</v>
      </c>
      <c r="F21" s="118"/>
      <c r="G21" s="118"/>
      <c r="H21" s="100"/>
    </row>
    <row r="22" spans="1:8" ht="18" customHeight="1">
      <c r="A22" s="189">
        <v>10</v>
      </c>
      <c r="B22" s="226" t="s">
        <v>179</v>
      </c>
      <c r="C22" s="226" t="s">
        <v>247</v>
      </c>
      <c r="D22" s="165" t="s">
        <v>248</v>
      </c>
      <c r="E22" s="233">
        <v>230000</v>
      </c>
      <c r="F22" s="118"/>
      <c r="G22" s="118"/>
      <c r="H22" s="100"/>
    </row>
    <row r="23" spans="1:8" ht="18" customHeight="1">
      <c r="A23" s="189">
        <v>11</v>
      </c>
      <c r="B23" s="226" t="s">
        <v>179</v>
      </c>
      <c r="C23" s="226" t="s">
        <v>247</v>
      </c>
      <c r="D23" s="165" t="s">
        <v>248</v>
      </c>
      <c r="E23" s="233">
        <v>87940</v>
      </c>
      <c r="F23" s="118"/>
      <c r="G23" s="118"/>
      <c r="H23" s="100"/>
    </row>
    <row r="24" spans="1:8" ht="27" customHeight="1">
      <c r="A24" s="182"/>
      <c r="B24" s="182"/>
      <c r="C24" s="182"/>
      <c r="D24" s="183" t="s">
        <v>259</v>
      </c>
      <c r="E24" s="184">
        <f>E30+E31+E27+E29+E28+E25+E26</f>
        <v>861500</v>
      </c>
      <c r="F24" s="118"/>
      <c r="G24" s="118"/>
      <c r="H24" s="100"/>
    </row>
    <row r="25" spans="1:8" ht="27" customHeight="1">
      <c r="A25" s="189">
        <v>1</v>
      </c>
      <c r="B25" s="189">
        <v>754</v>
      </c>
      <c r="C25" s="189">
        <v>75412</v>
      </c>
      <c r="D25" s="231" t="s">
        <v>293</v>
      </c>
      <c r="E25" s="237">
        <f>18500</f>
        <v>18500</v>
      </c>
      <c r="F25" s="238"/>
      <c r="G25" s="238"/>
      <c r="H25" s="239"/>
    </row>
    <row r="26" spans="1:8" ht="24.75" customHeight="1">
      <c r="A26" s="189">
        <v>2</v>
      </c>
      <c r="B26" s="189">
        <v>754</v>
      </c>
      <c r="C26" s="189">
        <v>75412</v>
      </c>
      <c r="D26" s="231" t="s">
        <v>293</v>
      </c>
      <c r="E26" s="237">
        <v>500000</v>
      </c>
      <c r="F26" s="238"/>
      <c r="G26" s="238"/>
      <c r="H26" s="239"/>
    </row>
    <row r="27" spans="1:13" ht="27" customHeight="1">
      <c r="A27" s="189">
        <v>3</v>
      </c>
      <c r="B27" s="189">
        <v>921</v>
      </c>
      <c r="C27" s="189">
        <v>92105</v>
      </c>
      <c r="D27" s="164" t="s">
        <v>244</v>
      </c>
      <c r="E27" s="233">
        <v>25000</v>
      </c>
      <c r="F27" s="118"/>
      <c r="G27" s="118"/>
      <c r="H27" s="100"/>
      <c r="K27" s="96"/>
      <c r="L27" s="96"/>
      <c r="M27" s="96"/>
    </row>
    <row r="28" spans="1:13" ht="21" customHeight="1">
      <c r="A28" s="189">
        <v>4</v>
      </c>
      <c r="B28" s="189">
        <v>921</v>
      </c>
      <c r="C28" s="189">
        <v>92195</v>
      </c>
      <c r="D28" s="164" t="s">
        <v>245</v>
      </c>
      <c r="E28" s="233">
        <v>8000</v>
      </c>
      <c r="F28" s="118"/>
      <c r="G28" s="118"/>
      <c r="H28" s="100"/>
      <c r="K28" s="96"/>
      <c r="L28" s="200"/>
      <c r="M28" s="96"/>
    </row>
    <row r="29" spans="1:13" ht="37.5" customHeight="1">
      <c r="A29" s="189">
        <v>5</v>
      </c>
      <c r="B29" s="189">
        <v>921</v>
      </c>
      <c r="C29" s="189">
        <v>92195</v>
      </c>
      <c r="D29" s="240" t="s">
        <v>246</v>
      </c>
      <c r="E29" s="233">
        <v>30000</v>
      </c>
      <c r="F29" s="118"/>
      <c r="G29" s="118"/>
      <c r="H29" s="100"/>
      <c r="I29" s="96"/>
      <c r="K29" s="96"/>
      <c r="L29" s="200"/>
      <c r="M29" s="96"/>
    </row>
    <row r="30" spans="1:13" ht="22.5" customHeight="1">
      <c r="A30" s="189">
        <v>6</v>
      </c>
      <c r="B30" s="189">
        <v>921</v>
      </c>
      <c r="C30" s="189">
        <v>92120</v>
      </c>
      <c r="D30" s="164" t="s">
        <v>232</v>
      </c>
      <c r="E30" s="233">
        <v>100000</v>
      </c>
      <c r="F30" s="118"/>
      <c r="G30" s="118"/>
      <c r="H30" s="100"/>
      <c r="K30" s="96"/>
      <c r="L30" s="200"/>
      <c r="M30" s="96"/>
    </row>
    <row r="31" spans="1:13" ht="41.25" customHeight="1">
      <c r="A31" s="189">
        <v>7</v>
      </c>
      <c r="B31" s="189">
        <v>926</v>
      </c>
      <c r="C31" s="189">
        <v>92605</v>
      </c>
      <c r="D31" s="164" t="s">
        <v>262</v>
      </c>
      <c r="E31" s="233">
        <v>180000</v>
      </c>
      <c r="F31" s="118"/>
      <c r="G31" s="118"/>
      <c r="H31" s="100"/>
      <c r="K31" s="96"/>
      <c r="L31" s="200"/>
      <c r="M31" s="96"/>
    </row>
    <row r="32" spans="1:13" ht="18" customHeight="1">
      <c r="A32" s="362" t="s">
        <v>1</v>
      </c>
      <c r="B32" s="363"/>
      <c r="C32" s="363"/>
      <c r="D32" s="364"/>
      <c r="E32" s="248">
        <f>E9+E24</f>
        <v>2045826.4</v>
      </c>
      <c r="F32" s="118"/>
      <c r="G32" s="118"/>
      <c r="H32" s="100"/>
      <c r="K32" s="96"/>
      <c r="L32" s="96"/>
      <c r="M32" s="96"/>
    </row>
    <row r="33" spans="1:8" ht="12.75">
      <c r="A33" s="100"/>
      <c r="B33" s="100"/>
      <c r="C33" s="100"/>
      <c r="D33" s="118"/>
      <c r="E33" s="118"/>
      <c r="F33" s="118"/>
      <c r="G33" s="118"/>
      <c r="H33" s="100"/>
    </row>
    <row r="34" spans="1:8" ht="12.75">
      <c r="A34" s="100"/>
      <c r="B34" s="100"/>
      <c r="C34" s="100"/>
      <c r="D34" s="118"/>
      <c r="E34" s="118"/>
      <c r="F34" s="118"/>
      <c r="G34" s="118"/>
      <c r="H34" s="100"/>
    </row>
    <row r="39" ht="69.75" customHeight="1"/>
    <row r="43" ht="198.75" customHeight="1"/>
    <row r="44" ht="183.75" customHeight="1" hidden="1"/>
  </sheetData>
  <sheetProtection/>
  <mergeCells count="8">
    <mergeCell ref="A32:D32"/>
    <mergeCell ref="A3:H3"/>
    <mergeCell ref="A4:E4"/>
    <mergeCell ref="A5:A7"/>
    <mergeCell ref="B5:B7"/>
    <mergeCell ref="C5:C7"/>
    <mergeCell ref="D5:D7"/>
    <mergeCell ref="E5:E7"/>
  </mergeCells>
  <printOptions/>
  <pageMargins left="0.7874015748031497" right="0.5905511811023623" top="0.225" bottom="0.5905511811023623" header="0.5118110236220472" footer="0.5118110236220472"/>
  <pageSetup horizontalDpi="600" verticalDpi="600" orientation="portrait" paperSize="9" r:id="rId3"/>
  <legacyDrawing r:id="rId2"/>
  <oleObjects>
    <oleObject progId="Word.Document.8" shapeId="31541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</dc:creator>
  <cp:keywords/>
  <dc:description/>
  <cp:lastModifiedBy>Sylwia</cp:lastModifiedBy>
  <cp:lastPrinted>2021-11-26T10:25:55Z</cp:lastPrinted>
  <dcterms:created xsi:type="dcterms:W3CDTF">2010-03-08T07:45:02Z</dcterms:created>
  <dcterms:modified xsi:type="dcterms:W3CDTF">2021-11-26T13:57:15Z</dcterms:modified>
  <cp:category/>
  <cp:version/>
  <cp:contentType/>
  <cp:contentStatus/>
</cp:coreProperties>
</file>