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YKONANIE BUDŻETU 2021 SYLWIA\"/>
    </mc:Choice>
  </mc:AlternateContent>
  <bookViews>
    <workbookView xWindow="0" yWindow="0" windowWidth="23040" windowHeight="9405" tabRatio="667" activeTab="10"/>
  </bookViews>
  <sheets>
    <sheet name="Zał. Nr 1" sheetId="1" r:id="rId1"/>
    <sheet name="Zał. Nr 2" sheetId="2" r:id="rId2"/>
    <sheet name="Zał. Nr 2a" sheetId="12" r:id="rId3"/>
    <sheet name="Zał. Nr 2b" sheetId="13" r:id="rId4"/>
    <sheet name="Zał. Nr 3" sheetId="3" r:id="rId5"/>
    <sheet name="Zał. Nr 4" sheetId="4" r:id="rId6"/>
    <sheet name="Zał. Nr 5" sheetId="5" r:id="rId7"/>
    <sheet name="Zał. Nr 6" sheetId="6" r:id="rId8"/>
    <sheet name="Zał. Nr 7" sheetId="7" r:id="rId9"/>
    <sheet name="Zał. Nr 8" sheetId="8" r:id="rId10"/>
    <sheet name="Zał. Nr 9" sheetId="9" r:id="rId11"/>
  </sheets>
  <definedNames>
    <definedName name="_xlnm._FilterDatabase" localSheetId="0" hidden="1">'Zał. Nr 1'!$A$8:$O$106</definedName>
    <definedName name="_xlnm._FilterDatabase" localSheetId="1" hidden="1">'Zał. Nr 2'!$A$5:$L$100</definedName>
    <definedName name="_xlnm._FilterDatabase" localSheetId="2" hidden="1">'Zał. Nr 2a'!$A$6:$N$99</definedName>
    <definedName name="_xlnm._FilterDatabase" localSheetId="3" hidden="1">'Zał. Nr 2b'!$A$5:$K$27</definedName>
    <definedName name="_xlnm._FilterDatabase" localSheetId="4" hidden="1">'Zał. Nr 3'!$A$10:$F$31</definedName>
    <definedName name="_xlnm._FilterDatabase" localSheetId="5" hidden="1">'Zał. Nr 4'!$A$9:$K$27</definedName>
    <definedName name="_xlnm._FilterDatabase" localSheetId="10" hidden="1">'Zał. Nr 9'!$A$5:$K$32</definedName>
    <definedName name="_xlnm.Print_Area" localSheetId="0">'Zał. Nr 1'!$A$1:$O$106</definedName>
    <definedName name="_xlnm.Print_Area" localSheetId="1">'Zał. Nr 2'!$A$1:$L$100</definedName>
    <definedName name="_xlnm.Print_Area" localSheetId="7">'Zał. Nr 6'!$A$1:$G$32</definedName>
    <definedName name="_xlnm.Print_Area" localSheetId="8">'Zał. Nr 7'!$A$1:$F$18</definedName>
    <definedName name="_xlnm.Print_Area" localSheetId="9">'Zał. Nr 8'!$A$1:$I$48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F14" i="4"/>
  <c r="F15" i="4"/>
  <c r="F16" i="4"/>
  <c r="F17" i="4"/>
  <c r="F18" i="4"/>
  <c r="F19" i="4"/>
  <c r="F20" i="4"/>
  <c r="F24" i="4"/>
  <c r="F25" i="4"/>
  <c r="F26" i="4"/>
  <c r="F27" i="4"/>
  <c r="F12" i="4"/>
  <c r="I45" i="8" l="1"/>
  <c r="I46" i="8"/>
  <c r="I47" i="8"/>
  <c r="F48" i="8" l="1"/>
  <c r="I39" i="8"/>
  <c r="I40" i="8"/>
  <c r="I41" i="8"/>
  <c r="I42" i="8"/>
  <c r="I43" i="8"/>
  <c r="I44" i="8"/>
  <c r="I38" i="8"/>
  <c r="M14" i="1"/>
  <c r="M20" i="1"/>
  <c r="M21" i="1"/>
  <c r="M22" i="1"/>
  <c r="M26" i="1"/>
  <c r="M43" i="1"/>
  <c r="M65" i="1"/>
  <c r="M101" i="1"/>
  <c r="M104" i="1"/>
  <c r="M9" i="1"/>
  <c r="E81" i="1"/>
  <c r="E10" i="1"/>
  <c r="E11" i="1"/>
  <c r="E13" i="1"/>
  <c r="E14" i="1"/>
  <c r="E15" i="1"/>
  <c r="E16" i="1"/>
  <c r="E18" i="1"/>
  <c r="E19" i="1"/>
  <c r="E20" i="1"/>
  <c r="E21" i="1"/>
  <c r="E22" i="1"/>
  <c r="E26" i="1"/>
  <c r="E28" i="1"/>
  <c r="E29" i="1"/>
  <c r="E30" i="1"/>
  <c r="E31" i="1"/>
  <c r="E32" i="1"/>
  <c r="E38" i="1"/>
  <c r="E40" i="1"/>
  <c r="E42" i="1"/>
  <c r="E43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61" i="1"/>
  <c r="E62" i="1"/>
  <c r="E64" i="1"/>
  <c r="E65" i="1"/>
  <c r="E66" i="1"/>
  <c r="E70" i="1"/>
  <c r="E72" i="1"/>
  <c r="E73" i="1"/>
  <c r="E74" i="1"/>
  <c r="E75" i="1"/>
  <c r="E76" i="1"/>
  <c r="E77" i="1"/>
  <c r="E79" i="1"/>
  <c r="E83" i="1"/>
  <c r="E86" i="1"/>
  <c r="E88" i="1"/>
  <c r="E90" i="1"/>
  <c r="E92" i="1"/>
  <c r="E93" i="1"/>
  <c r="E94" i="1"/>
  <c r="E95" i="1"/>
  <c r="E97" i="1"/>
  <c r="E98" i="1"/>
  <c r="E99" i="1"/>
  <c r="E100" i="1"/>
  <c r="E101" i="1"/>
  <c r="E103" i="1"/>
  <c r="E104" i="1"/>
  <c r="E9" i="1"/>
  <c r="G22" i="13" l="1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E14" i="3"/>
  <c r="F27" i="8" l="1"/>
  <c r="J13" i="4" l="1"/>
  <c r="J14" i="4"/>
  <c r="J15" i="4"/>
  <c r="J16" i="4"/>
  <c r="J17" i="4"/>
  <c r="J18" i="4"/>
  <c r="J19" i="4"/>
  <c r="J20" i="4"/>
  <c r="J22" i="4"/>
  <c r="J23" i="4"/>
  <c r="J24" i="4"/>
  <c r="J25" i="4"/>
  <c r="J26" i="4"/>
  <c r="J12" i="4"/>
  <c r="H14" i="4"/>
  <c r="E14" i="4"/>
  <c r="E17" i="4"/>
  <c r="K17" i="4"/>
  <c r="H17" i="4"/>
  <c r="G17" i="4"/>
  <c r="G14" i="4"/>
  <c r="D17" i="4"/>
  <c r="D14" i="4"/>
  <c r="E13" i="7" l="1"/>
  <c r="E14" i="7"/>
  <c r="E15" i="7"/>
  <c r="E12" i="7"/>
  <c r="J15" i="9"/>
  <c r="J16" i="9"/>
  <c r="J17" i="9"/>
  <c r="J13" i="9" s="1"/>
  <c r="J18" i="9"/>
  <c r="J19" i="9"/>
  <c r="J14" i="9"/>
  <c r="K11" i="9"/>
  <c r="J11" i="9"/>
  <c r="J10" i="9"/>
  <c r="J8" i="9" s="1"/>
  <c r="K10" i="9"/>
  <c r="K8" i="9" s="1"/>
  <c r="K17" i="9"/>
  <c r="K18" i="9"/>
  <c r="J12" i="9"/>
  <c r="K12" i="9"/>
  <c r="J31" i="9"/>
  <c r="J30" i="9"/>
  <c r="K29" i="9"/>
  <c r="J29" i="9"/>
  <c r="K21" i="9"/>
  <c r="J21" i="9"/>
  <c r="J23" i="9"/>
  <c r="J24" i="9"/>
  <c r="J25" i="9"/>
  <c r="J26" i="9"/>
  <c r="J27" i="9"/>
  <c r="J28" i="9"/>
  <c r="J22" i="9"/>
  <c r="K30" i="9"/>
  <c r="K31" i="9"/>
  <c r="H29" i="9"/>
  <c r="I29" i="9" s="1"/>
  <c r="H13" i="9"/>
  <c r="H21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30" i="9"/>
  <c r="I31" i="9"/>
  <c r="I8" i="9"/>
  <c r="H11" i="9"/>
  <c r="H8" i="9"/>
  <c r="E21" i="9"/>
  <c r="F9" i="9"/>
  <c r="F10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8" i="9"/>
  <c r="E29" i="9"/>
  <c r="E13" i="9"/>
  <c r="E11" i="9"/>
  <c r="F11" i="9" s="1"/>
  <c r="E8" i="9"/>
  <c r="I13" i="4"/>
  <c r="I15" i="4"/>
  <c r="I18" i="4"/>
  <c r="I20" i="4"/>
  <c r="I24" i="4"/>
  <c r="I25" i="4"/>
  <c r="I26" i="4"/>
  <c r="F28" i="3"/>
  <c r="F25" i="3"/>
  <c r="F23" i="3"/>
  <c r="F20" i="3"/>
  <c r="F18" i="3"/>
  <c r="F21" i="3"/>
  <c r="F25" i="13"/>
  <c r="F24" i="13"/>
  <c r="F22" i="13"/>
  <c r="F20" i="13"/>
  <c r="F18" i="13"/>
  <c r="F16" i="13"/>
  <c r="F14" i="13"/>
  <c r="F12" i="13"/>
  <c r="F10" i="13"/>
  <c r="F9" i="13"/>
  <c r="F6" i="13"/>
  <c r="J82" i="1"/>
  <c r="I82" i="1"/>
  <c r="K82" i="1"/>
  <c r="G10" i="1"/>
  <c r="G11" i="1"/>
  <c r="G13" i="1"/>
  <c r="G14" i="1"/>
  <c r="G15" i="1"/>
  <c r="G16" i="1"/>
  <c r="G18" i="1"/>
  <c r="G19" i="1"/>
  <c r="G20" i="1"/>
  <c r="G21" i="1"/>
  <c r="G22" i="1"/>
  <c r="G23" i="1"/>
  <c r="G24" i="1"/>
  <c r="G25" i="1"/>
  <c r="G26" i="1"/>
  <c r="G28" i="1"/>
  <c r="G29" i="1"/>
  <c r="G30" i="1"/>
  <c r="G31" i="1"/>
  <c r="G32" i="1"/>
  <c r="G33" i="1"/>
  <c r="G34" i="1"/>
  <c r="G35" i="1"/>
  <c r="G36" i="1"/>
  <c r="G37" i="1"/>
  <c r="G38" i="1"/>
  <c r="G40" i="1"/>
  <c r="G42" i="1"/>
  <c r="G43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4" i="1"/>
  <c r="G65" i="1"/>
  <c r="G66" i="1"/>
  <c r="G67" i="1"/>
  <c r="G68" i="1"/>
  <c r="G69" i="1"/>
  <c r="G70" i="1"/>
  <c r="G72" i="1"/>
  <c r="G73" i="1"/>
  <c r="G74" i="1"/>
  <c r="G75" i="1"/>
  <c r="G76" i="1"/>
  <c r="G77" i="1"/>
  <c r="G78" i="1"/>
  <c r="G79" i="1"/>
  <c r="G81" i="1"/>
  <c r="G83" i="1"/>
  <c r="G84" i="1"/>
  <c r="G85" i="1"/>
  <c r="G86" i="1"/>
  <c r="G88" i="1"/>
  <c r="G90" i="1"/>
  <c r="G92" i="1"/>
  <c r="G93" i="1"/>
  <c r="G94" i="1"/>
  <c r="G95" i="1"/>
  <c r="G97" i="1"/>
  <c r="G98" i="1"/>
  <c r="G99" i="1"/>
  <c r="G100" i="1"/>
  <c r="G101" i="1"/>
  <c r="G103" i="1"/>
  <c r="G104" i="1"/>
  <c r="G9" i="1"/>
  <c r="N17" i="1"/>
  <c r="K17" i="1"/>
  <c r="L17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8" i="1"/>
  <c r="F29" i="1"/>
  <c r="F30" i="1"/>
  <c r="F31" i="1"/>
  <c r="F32" i="1"/>
  <c r="F33" i="1"/>
  <c r="F34" i="1"/>
  <c r="F35" i="1"/>
  <c r="F36" i="1"/>
  <c r="F37" i="1"/>
  <c r="F38" i="1"/>
  <c r="F40" i="1"/>
  <c r="F42" i="1"/>
  <c r="F43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4" i="1"/>
  <c r="F65" i="1"/>
  <c r="F66" i="1"/>
  <c r="F67" i="1"/>
  <c r="F68" i="1"/>
  <c r="F69" i="1"/>
  <c r="F70" i="1"/>
  <c r="F72" i="1"/>
  <c r="F73" i="1"/>
  <c r="F74" i="1"/>
  <c r="F75" i="1"/>
  <c r="F76" i="1"/>
  <c r="F77" i="1"/>
  <c r="F78" i="1"/>
  <c r="F79" i="1"/>
  <c r="F81" i="1"/>
  <c r="F83" i="1"/>
  <c r="F84" i="1"/>
  <c r="F85" i="1"/>
  <c r="F86" i="1"/>
  <c r="F88" i="1"/>
  <c r="F90" i="1"/>
  <c r="F92" i="1"/>
  <c r="F93" i="1"/>
  <c r="F94" i="1"/>
  <c r="F95" i="1"/>
  <c r="F97" i="1"/>
  <c r="F98" i="1"/>
  <c r="F99" i="1"/>
  <c r="F100" i="1"/>
  <c r="F101" i="1"/>
  <c r="F103" i="1"/>
  <c r="F104" i="1"/>
  <c r="F10" i="1"/>
  <c r="F11" i="1"/>
  <c r="D87" i="1"/>
  <c r="D17" i="1"/>
  <c r="O82" i="1"/>
  <c r="N82" i="1"/>
  <c r="L82" i="1"/>
  <c r="D82" i="1"/>
  <c r="J89" i="1"/>
  <c r="I89" i="1"/>
  <c r="O89" i="1"/>
  <c r="N89" i="1"/>
  <c r="L89" i="1"/>
  <c r="K89" i="1"/>
  <c r="D89" i="1"/>
  <c r="F9" i="1"/>
  <c r="M17" i="1" l="1"/>
  <c r="H99" i="1"/>
  <c r="H94" i="1"/>
  <c r="H88" i="1"/>
  <c r="H83" i="1"/>
  <c r="H77" i="1"/>
  <c r="H73" i="1"/>
  <c r="H64" i="1"/>
  <c r="H100" i="1"/>
  <c r="H95" i="1"/>
  <c r="H90" i="1"/>
  <c r="H74" i="1"/>
  <c r="H56" i="1"/>
  <c r="H52" i="1"/>
  <c r="H48" i="1"/>
  <c r="H29" i="1"/>
  <c r="H15" i="1"/>
  <c r="H10" i="1"/>
  <c r="H55" i="1"/>
  <c r="H51" i="1"/>
  <c r="H47" i="1"/>
  <c r="H42" i="1"/>
  <c r="H32" i="1"/>
  <c r="H28" i="1"/>
  <c r="H19" i="1"/>
  <c r="H103" i="1"/>
  <c r="H76" i="1"/>
  <c r="H97" i="1"/>
  <c r="H92" i="1"/>
  <c r="H79" i="1"/>
  <c r="H75" i="1"/>
  <c r="H70" i="1"/>
  <c r="H66" i="1"/>
  <c r="H61" i="1"/>
  <c r="H57" i="1"/>
  <c r="H53" i="1"/>
  <c r="H49" i="1"/>
  <c r="H45" i="1"/>
  <c r="H38" i="1"/>
  <c r="H30" i="1"/>
  <c r="H16" i="1"/>
  <c r="H11" i="1"/>
  <c r="H98" i="1"/>
  <c r="H93" i="1"/>
  <c r="H86" i="1"/>
  <c r="H81" i="1"/>
  <c r="H72" i="1"/>
  <c r="H62" i="1"/>
  <c r="H58" i="1"/>
  <c r="H54" i="1"/>
  <c r="H50" i="1"/>
  <c r="H46" i="1"/>
  <c r="H40" i="1"/>
  <c r="H31" i="1"/>
  <c r="H18" i="1"/>
  <c r="H13" i="1"/>
  <c r="K13" i="9"/>
  <c r="K32" i="9" s="1"/>
  <c r="G17" i="1"/>
  <c r="G89" i="1"/>
  <c r="G82" i="1"/>
  <c r="H32" i="9"/>
  <c r="I32" i="9" s="1"/>
  <c r="E32" i="9"/>
  <c r="F32" i="9" s="1"/>
  <c r="J32" i="9"/>
  <c r="G29" i="9"/>
  <c r="G21" i="9"/>
  <c r="G13" i="9"/>
  <c r="G11" i="9"/>
  <c r="G8" i="9"/>
  <c r="D29" i="9"/>
  <c r="D21" i="9"/>
  <c r="D13" i="9"/>
  <c r="D11" i="9"/>
  <c r="D8" i="9"/>
  <c r="G26" i="6"/>
  <c r="G25" i="6"/>
  <c r="F19" i="5"/>
  <c r="E19" i="5"/>
  <c r="D32" i="9" l="1"/>
  <c r="G32" i="9"/>
  <c r="L44" i="1"/>
  <c r="K44" i="1"/>
  <c r="I87" i="1"/>
  <c r="M44" i="1" l="1"/>
  <c r="I80" i="1"/>
  <c r="I17" i="1"/>
  <c r="J44" i="1"/>
  <c r="N44" i="1"/>
  <c r="O44" i="1"/>
  <c r="C105" i="1" l="1"/>
  <c r="C17" i="1"/>
  <c r="E17" i="1" s="1"/>
  <c r="C89" i="1"/>
  <c r="E89" i="1" s="1"/>
  <c r="C82" i="1"/>
  <c r="E82" i="1" s="1"/>
  <c r="C12" i="1"/>
  <c r="F29" i="3"/>
  <c r="D24" i="3"/>
  <c r="D14" i="3"/>
  <c r="I97" i="12"/>
  <c r="G97" i="12" s="1"/>
  <c r="I96" i="12"/>
  <c r="I92" i="12"/>
  <c r="G92" i="12" s="1"/>
  <c r="I93" i="12"/>
  <c r="G93" i="12" s="1"/>
  <c r="I94" i="12"/>
  <c r="G94" i="12" s="1"/>
  <c r="I91" i="12"/>
  <c r="G91" i="12" s="1"/>
  <c r="I83" i="12"/>
  <c r="G83" i="12" s="1"/>
  <c r="I84" i="12"/>
  <c r="G84" i="12" s="1"/>
  <c r="I85" i="12"/>
  <c r="G85" i="12" s="1"/>
  <c r="I86" i="12"/>
  <c r="G86" i="12" s="1"/>
  <c r="I87" i="12"/>
  <c r="G87" i="12" s="1"/>
  <c r="I88" i="12"/>
  <c r="G88" i="12" s="1"/>
  <c r="I89" i="12"/>
  <c r="G89" i="12" s="1"/>
  <c r="I82" i="12"/>
  <c r="G82" i="12" s="1"/>
  <c r="I76" i="12"/>
  <c r="G76" i="12" s="1"/>
  <c r="I77" i="12"/>
  <c r="G77" i="12" s="1"/>
  <c r="I78" i="12"/>
  <c r="G78" i="12" s="1"/>
  <c r="I79" i="12"/>
  <c r="G79" i="12" s="1"/>
  <c r="I80" i="12"/>
  <c r="G80" i="12" s="1"/>
  <c r="I75" i="12"/>
  <c r="I71" i="12"/>
  <c r="G71" i="12" s="1"/>
  <c r="I72" i="12"/>
  <c r="G72" i="12" s="1"/>
  <c r="I73" i="12"/>
  <c r="G73" i="12" s="1"/>
  <c r="I70" i="12"/>
  <c r="I68" i="12"/>
  <c r="I69" i="12" s="1"/>
  <c r="I59" i="12"/>
  <c r="G59" i="12" s="1"/>
  <c r="I60" i="12"/>
  <c r="G60" i="12" s="1"/>
  <c r="I61" i="12"/>
  <c r="G61" i="12" s="1"/>
  <c r="I62" i="12"/>
  <c r="G62" i="12" s="1"/>
  <c r="I63" i="12"/>
  <c r="G63" i="12" s="1"/>
  <c r="I64" i="12"/>
  <c r="G64" i="12" s="1"/>
  <c r="I65" i="12"/>
  <c r="G65" i="12" s="1"/>
  <c r="I66" i="12"/>
  <c r="G66" i="12" s="1"/>
  <c r="I58" i="12"/>
  <c r="G58" i="12" s="1"/>
  <c r="I55" i="12"/>
  <c r="G55" i="12" s="1"/>
  <c r="I56" i="12"/>
  <c r="G56" i="12" s="1"/>
  <c r="I54" i="12"/>
  <c r="I43" i="12"/>
  <c r="G43" i="12" s="1"/>
  <c r="I44" i="12"/>
  <c r="G44" i="12" s="1"/>
  <c r="I45" i="12"/>
  <c r="I46" i="12"/>
  <c r="I47" i="12"/>
  <c r="G47" i="12" s="1"/>
  <c r="I48" i="12"/>
  <c r="I49" i="12"/>
  <c r="I50" i="12"/>
  <c r="I51" i="12"/>
  <c r="G51" i="12" s="1"/>
  <c r="I52" i="12"/>
  <c r="G52" i="12" s="1"/>
  <c r="I42" i="12"/>
  <c r="I40" i="12"/>
  <c r="I39" i="12"/>
  <c r="G39" i="12" s="1"/>
  <c r="I37" i="12"/>
  <c r="I38" i="12" s="1"/>
  <c r="I35" i="12"/>
  <c r="I34" i="12"/>
  <c r="I32" i="12"/>
  <c r="I33" i="12" s="1"/>
  <c r="I30" i="12"/>
  <c r="I31" i="12" s="1"/>
  <c r="I23" i="12"/>
  <c r="G23" i="12" s="1"/>
  <c r="I24" i="12"/>
  <c r="G24" i="12" s="1"/>
  <c r="I25" i="12"/>
  <c r="G25" i="12" s="1"/>
  <c r="I26" i="12"/>
  <c r="G26" i="12" s="1"/>
  <c r="I27" i="12"/>
  <c r="G27" i="12" s="1"/>
  <c r="I28" i="12"/>
  <c r="G28" i="12" s="1"/>
  <c r="I22" i="12"/>
  <c r="I19" i="12"/>
  <c r="G19" i="12" s="1"/>
  <c r="I20" i="12"/>
  <c r="G20" i="12" s="1"/>
  <c r="I18" i="12"/>
  <c r="I16" i="12"/>
  <c r="I17" i="12" s="1"/>
  <c r="I11" i="12"/>
  <c r="I12" i="12"/>
  <c r="I13" i="12"/>
  <c r="I14" i="12"/>
  <c r="I10" i="12"/>
  <c r="I7" i="12"/>
  <c r="I8" i="12"/>
  <c r="H69" i="12"/>
  <c r="J69" i="12"/>
  <c r="K69" i="12"/>
  <c r="L69" i="12"/>
  <c r="M69" i="12"/>
  <c r="N69" i="12"/>
  <c r="H74" i="12"/>
  <c r="H53" i="12"/>
  <c r="J53" i="12"/>
  <c r="K53" i="12"/>
  <c r="L53" i="12"/>
  <c r="M53" i="12"/>
  <c r="N53" i="12"/>
  <c r="H57" i="12"/>
  <c r="J57" i="12"/>
  <c r="K57" i="12"/>
  <c r="L57" i="12"/>
  <c r="M57" i="12"/>
  <c r="N57" i="12"/>
  <c r="H67" i="12"/>
  <c r="J67" i="12"/>
  <c r="K67" i="12"/>
  <c r="L67" i="12"/>
  <c r="M67" i="12"/>
  <c r="N67" i="12"/>
  <c r="J74" i="12"/>
  <c r="K74" i="12"/>
  <c r="L74" i="12"/>
  <c r="M74" i="12"/>
  <c r="N74" i="12"/>
  <c r="H41" i="12"/>
  <c r="J41" i="12"/>
  <c r="K41" i="12"/>
  <c r="L41" i="12"/>
  <c r="M41" i="12"/>
  <c r="N41" i="12"/>
  <c r="H38" i="12"/>
  <c r="J38" i="12"/>
  <c r="K38" i="12"/>
  <c r="L38" i="12"/>
  <c r="M38" i="12"/>
  <c r="N38" i="12"/>
  <c r="H36" i="12"/>
  <c r="J36" i="12"/>
  <c r="K36" i="12"/>
  <c r="L36" i="12"/>
  <c r="M36" i="12"/>
  <c r="N36" i="12"/>
  <c r="H33" i="12"/>
  <c r="J33" i="12"/>
  <c r="K33" i="12"/>
  <c r="L33" i="12"/>
  <c r="M33" i="12"/>
  <c r="N33" i="12"/>
  <c r="H31" i="12"/>
  <c r="J31" i="12"/>
  <c r="K31" i="12"/>
  <c r="L31" i="12"/>
  <c r="M31" i="12"/>
  <c r="N31" i="12"/>
  <c r="H29" i="12"/>
  <c r="J29" i="12"/>
  <c r="K29" i="12"/>
  <c r="L29" i="12"/>
  <c r="M29" i="12"/>
  <c r="N29" i="12"/>
  <c r="H21" i="12"/>
  <c r="J21" i="12"/>
  <c r="K21" i="12"/>
  <c r="L21" i="12"/>
  <c r="M21" i="12"/>
  <c r="N21" i="12"/>
  <c r="H17" i="12"/>
  <c r="J17" i="12"/>
  <c r="K17" i="12"/>
  <c r="L17" i="12"/>
  <c r="M17" i="12"/>
  <c r="N17" i="12"/>
  <c r="H15" i="12"/>
  <c r="J15" i="12"/>
  <c r="K15" i="12"/>
  <c r="L15" i="12"/>
  <c r="M15" i="12"/>
  <c r="N15" i="12"/>
  <c r="H9" i="12"/>
  <c r="J9" i="12"/>
  <c r="K9" i="12"/>
  <c r="L9" i="12"/>
  <c r="M9" i="12"/>
  <c r="N9" i="12"/>
  <c r="H81" i="12"/>
  <c r="J81" i="12"/>
  <c r="K81" i="12"/>
  <c r="L81" i="12"/>
  <c r="M81" i="12"/>
  <c r="N81" i="12"/>
  <c r="H90" i="12"/>
  <c r="J90" i="12"/>
  <c r="K90" i="12"/>
  <c r="L90" i="12"/>
  <c r="M90" i="12"/>
  <c r="N90" i="12"/>
  <c r="H98" i="12"/>
  <c r="J98" i="12"/>
  <c r="K98" i="12"/>
  <c r="L98" i="12"/>
  <c r="M98" i="12"/>
  <c r="N98" i="12"/>
  <c r="J95" i="12"/>
  <c r="K95" i="12"/>
  <c r="L95" i="12"/>
  <c r="M95" i="12"/>
  <c r="N95" i="12"/>
  <c r="H95" i="12"/>
  <c r="E95" i="2"/>
  <c r="E81" i="2"/>
  <c r="E67" i="2"/>
  <c r="E57" i="2"/>
  <c r="E15" i="2"/>
  <c r="F89" i="1" l="1"/>
  <c r="H89" i="1" s="1"/>
  <c r="F82" i="1"/>
  <c r="H82" i="1" s="1"/>
  <c r="I57" i="12"/>
  <c r="I15" i="12"/>
  <c r="G68" i="12"/>
  <c r="G69" i="12" s="1"/>
  <c r="I9" i="12"/>
  <c r="I98" i="12"/>
  <c r="G96" i="12"/>
  <c r="I81" i="12"/>
  <c r="I74" i="12"/>
  <c r="I53" i="12"/>
  <c r="I36" i="12"/>
  <c r="I21" i="12"/>
  <c r="I90" i="12"/>
  <c r="I67" i="12"/>
  <c r="I41" i="12"/>
  <c r="G54" i="12"/>
  <c r="G70" i="12"/>
  <c r="G75" i="12"/>
  <c r="I95" i="12"/>
  <c r="I29" i="12"/>
  <c r="E99" i="12"/>
  <c r="G18" i="12"/>
  <c r="G21" i="12" s="1"/>
  <c r="K99" i="12"/>
  <c r="L99" i="12"/>
  <c r="J99" i="12"/>
  <c r="M99" i="12"/>
  <c r="H99" i="12"/>
  <c r="N99" i="12"/>
  <c r="G25" i="13"/>
  <c r="G24" i="13"/>
  <c r="G10" i="13"/>
  <c r="F7" i="13"/>
  <c r="H26" i="13"/>
  <c r="I26" i="13"/>
  <c r="J26" i="13"/>
  <c r="K26" i="13"/>
  <c r="E13" i="13"/>
  <c r="H13" i="13"/>
  <c r="I13" i="13"/>
  <c r="J13" i="13"/>
  <c r="K13" i="13"/>
  <c r="D13" i="13"/>
  <c r="E11" i="13"/>
  <c r="H11" i="13"/>
  <c r="I11" i="13"/>
  <c r="J11" i="13"/>
  <c r="K11" i="13"/>
  <c r="D11" i="13"/>
  <c r="E23" i="13"/>
  <c r="H23" i="13"/>
  <c r="I23" i="13"/>
  <c r="J23" i="13"/>
  <c r="K23" i="13"/>
  <c r="D23" i="13"/>
  <c r="E21" i="13"/>
  <c r="H21" i="13"/>
  <c r="I21" i="13"/>
  <c r="J21" i="13"/>
  <c r="K21" i="13"/>
  <c r="D21" i="13"/>
  <c r="H8" i="13"/>
  <c r="I8" i="13"/>
  <c r="J8" i="13"/>
  <c r="K8" i="13"/>
  <c r="H17" i="13"/>
  <c r="I17" i="13"/>
  <c r="J17" i="13"/>
  <c r="K17" i="13"/>
  <c r="H19" i="13"/>
  <c r="I19" i="13"/>
  <c r="J19" i="13"/>
  <c r="K19" i="13"/>
  <c r="E19" i="13"/>
  <c r="D19" i="13"/>
  <c r="E17" i="13"/>
  <c r="D17" i="13"/>
  <c r="E15" i="13"/>
  <c r="D15" i="13"/>
  <c r="F75" i="2"/>
  <c r="F76" i="2"/>
  <c r="F40" i="2"/>
  <c r="F35" i="2"/>
  <c r="F23" i="2"/>
  <c r="F24" i="2"/>
  <c r="F25" i="2"/>
  <c r="F26" i="2"/>
  <c r="F27" i="2"/>
  <c r="F28" i="2"/>
  <c r="F22" i="2"/>
  <c r="F11" i="2"/>
  <c r="F12" i="2"/>
  <c r="F13" i="2"/>
  <c r="F14" i="2"/>
  <c r="H7" i="2"/>
  <c r="H8" i="2"/>
  <c r="H10" i="2"/>
  <c r="H11" i="2"/>
  <c r="I11" i="2" s="1"/>
  <c r="H12" i="2"/>
  <c r="H13" i="2"/>
  <c r="H14" i="2"/>
  <c r="I14" i="2" s="1"/>
  <c r="H16" i="2"/>
  <c r="H18" i="2"/>
  <c r="H19" i="2"/>
  <c r="H20" i="2"/>
  <c r="H22" i="2"/>
  <c r="H23" i="2"/>
  <c r="H24" i="2"/>
  <c r="H25" i="2"/>
  <c r="H26" i="2"/>
  <c r="H27" i="2"/>
  <c r="H28" i="2"/>
  <c r="H30" i="2"/>
  <c r="H32" i="2"/>
  <c r="H34" i="2"/>
  <c r="H35" i="2"/>
  <c r="H37" i="2"/>
  <c r="H39" i="2"/>
  <c r="H40" i="2"/>
  <c r="H42" i="2"/>
  <c r="H43" i="2"/>
  <c r="H44" i="2"/>
  <c r="H45" i="2"/>
  <c r="H46" i="2"/>
  <c r="H47" i="2"/>
  <c r="H48" i="2"/>
  <c r="H49" i="2"/>
  <c r="H50" i="2"/>
  <c r="H51" i="2"/>
  <c r="H52" i="2"/>
  <c r="H54" i="2"/>
  <c r="H55" i="2"/>
  <c r="H56" i="2"/>
  <c r="H58" i="2"/>
  <c r="H59" i="2"/>
  <c r="H60" i="2"/>
  <c r="H61" i="2"/>
  <c r="H62" i="2"/>
  <c r="H63" i="2"/>
  <c r="H64" i="2"/>
  <c r="H65" i="2"/>
  <c r="H66" i="2"/>
  <c r="H68" i="2"/>
  <c r="H70" i="2"/>
  <c r="H71" i="2"/>
  <c r="H73" i="2"/>
  <c r="H75" i="2"/>
  <c r="H76" i="2"/>
  <c r="I76" i="2" s="1"/>
  <c r="H82" i="2"/>
  <c r="H83" i="2"/>
  <c r="I83" i="2" s="1"/>
  <c r="H84" i="2"/>
  <c r="I84" i="2" s="1"/>
  <c r="H85" i="2"/>
  <c r="H86" i="2"/>
  <c r="H87" i="2"/>
  <c r="H88" i="2"/>
  <c r="H89" i="2"/>
  <c r="H91" i="2"/>
  <c r="H92" i="2"/>
  <c r="H93" i="2"/>
  <c r="H96" i="2"/>
  <c r="H97" i="2"/>
  <c r="H98" i="2"/>
  <c r="H6" i="2"/>
  <c r="E69" i="2"/>
  <c r="L12" i="2"/>
  <c r="K9" i="2"/>
  <c r="L42" i="2"/>
  <c r="L93" i="2"/>
  <c r="L89" i="2"/>
  <c r="L96" i="2"/>
  <c r="E17" i="2"/>
  <c r="E33" i="2"/>
  <c r="E38" i="2"/>
  <c r="I38" i="2"/>
  <c r="K41" i="2"/>
  <c r="K38" i="2"/>
  <c r="J41" i="2"/>
  <c r="J38" i="2"/>
  <c r="G98" i="2"/>
  <c r="G96" i="2"/>
  <c r="G93" i="2"/>
  <c r="G95" i="2" s="1"/>
  <c r="F84" i="2"/>
  <c r="F83" i="2"/>
  <c r="G89" i="2"/>
  <c r="G90" i="2" s="1"/>
  <c r="G42" i="2"/>
  <c r="G53" i="2" s="1"/>
  <c r="G34" i="2"/>
  <c r="G36" i="2" s="1"/>
  <c r="E31" i="2"/>
  <c r="K33" i="2"/>
  <c r="J33" i="2"/>
  <c r="K31" i="2"/>
  <c r="J31" i="2"/>
  <c r="G24" i="2"/>
  <c r="G29" i="2" s="1"/>
  <c r="J17" i="2"/>
  <c r="G16" i="2"/>
  <c r="G17" i="2" s="1"/>
  <c r="G13" i="2"/>
  <c r="G12" i="2"/>
  <c r="G8" i="2"/>
  <c r="G9" i="2" s="1"/>
  <c r="G81" i="2"/>
  <c r="G74" i="2"/>
  <c r="G69" i="2"/>
  <c r="G67" i="2"/>
  <c r="G57" i="2"/>
  <c r="G41" i="2"/>
  <c r="G38" i="2"/>
  <c r="G33" i="2"/>
  <c r="G31" i="2"/>
  <c r="G21" i="2"/>
  <c r="D69" i="2"/>
  <c r="F68" i="2"/>
  <c r="D57" i="2"/>
  <c r="D95" i="2"/>
  <c r="D38" i="2"/>
  <c r="D81" i="2"/>
  <c r="D67" i="2"/>
  <c r="D36" i="2"/>
  <c r="D33" i="2"/>
  <c r="D31" i="2"/>
  <c r="D17" i="2"/>
  <c r="D15" i="2"/>
  <c r="F15" i="13" l="1"/>
  <c r="F19" i="13"/>
  <c r="F23" i="13"/>
  <c r="F13" i="13"/>
  <c r="F17" i="13"/>
  <c r="F21" i="13"/>
  <c r="F11" i="13"/>
  <c r="I99" i="12"/>
  <c r="I13" i="2"/>
  <c r="H31" i="2"/>
  <c r="I12" i="2"/>
  <c r="G99" i="2"/>
  <c r="H33" i="2"/>
  <c r="H38" i="2"/>
  <c r="G15" i="2"/>
  <c r="I68" i="2"/>
  <c r="L12" i="1"/>
  <c r="G100" i="2" l="1"/>
  <c r="H21" i="4" l="1"/>
  <c r="J21" i="4" s="1"/>
  <c r="G21" i="4"/>
  <c r="E21" i="4"/>
  <c r="D21" i="4"/>
  <c r="I17" i="4" l="1"/>
  <c r="E27" i="8"/>
  <c r="H48" i="8" l="1"/>
  <c r="G48" i="8"/>
  <c r="F26" i="8"/>
  <c r="E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I48" i="8" l="1"/>
  <c r="G26" i="8"/>
  <c r="E16" i="6"/>
  <c r="F16" i="6"/>
  <c r="G21" i="6"/>
  <c r="D53" i="2" l="1"/>
  <c r="G26" i="13" l="1"/>
  <c r="E26" i="13"/>
  <c r="D26" i="13"/>
  <c r="G23" i="13"/>
  <c r="F26" i="13" l="1"/>
  <c r="F88" i="2"/>
  <c r="D41" i="2"/>
  <c r="F37" i="2"/>
  <c r="I30" i="2"/>
  <c r="F30" i="2"/>
  <c r="D29" i="2"/>
  <c r="E21" i="2"/>
  <c r="D21" i="2"/>
  <c r="I20" i="2"/>
  <c r="F20" i="2"/>
  <c r="I19" i="2"/>
  <c r="F19" i="2"/>
  <c r="D105" i="1" l="1"/>
  <c r="E105" i="1" s="1"/>
  <c r="I44" i="1"/>
  <c r="D44" i="1"/>
  <c r="C44" i="1"/>
  <c r="F44" i="1" s="1"/>
  <c r="E44" i="1" l="1"/>
  <c r="G44" i="1"/>
  <c r="H44" i="1" s="1"/>
  <c r="C80" i="1"/>
  <c r="D63" i="1"/>
  <c r="D80" i="1"/>
  <c r="D12" i="1"/>
  <c r="E12" i="1" s="1"/>
  <c r="E80" i="1" l="1"/>
  <c r="G12" i="1"/>
  <c r="L8" i="2"/>
  <c r="L13" i="2"/>
  <c r="L24" i="2"/>
  <c r="L98" i="2"/>
  <c r="K21" i="4" l="1"/>
  <c r="G19" i="4"/>
  <c r="E19" i="4"/>
  <c r="H19" i="4"/>
  <c r="K19" i="4"/>
  <c r="D19" i="4"/>
  <c r="I19" i="4" l="1"/>
  <c r="G19" i="6"/>
  <c r="G19" i="5"/>
  <c r="G17" i="5"/>
  <c r="O80" i="1" l="1"/>
  <c r="N80" i="1"/>
  <c r="L80" i="1"/>
  <c r="K80" i="1"/>
  <c r="F80" i="1" s="1"/>
  <c r="J80" i="1"/>
  <c r="I39" i="1"/>
  <c r="G80" i="1" l="1"/>
  <c r="H80" i="1" s="1"/>
  <c r="E8" i="13"/>
  <c r="D8" i="13"/>
  <c r="G7" i="13"/>
  <c r="F8" i="13" l="1"/>
  <c r="E27" i="13"/>
  <c r="G32" i="12"/>
  <c r="G33" i="12" s="1"/>
  <c r="G34" i="12"/>
  <c r="G35" i="12"/>
  <c r="G37" i="12"/>
  <c r="G38" i="12" s="1"/>
  <c r="K99" i="2"/>
  <c r="J99" i="2"/>
  <c r="G36" i="12" l="1"/>
  <c r="L99" i="2"/>
  <c r="D99" i="2"/>
  <c r="E99" i="2"/>
  <c r="H99" i="2" s="1"/>
  <c r="F51" i="2"/>
  <c r="O12" i="1"/>
  <c r="N12" i="1"/>
  <c r="K12" i="1"/>
  <c r="M12" i="1" s="1"/>
  <c r="J12" i="1"/>
  <c r="I12" i="1"/>
  <c r="F12" i="1" l="1"/>
  <c r="H12" i="1" s="1"/>
  <c r="I51" i="2"/>
  <c r="C63" i="1" l="1"/>
  <c r="E63" i="1" s="1"/>
  <c r="D74" i="2"/>
  <c r="L6" i="2" l="1"/>
  <c r="E74" i="2" l="1"/>
  <c r="K67" i="2"/>
  <c r="K69" i="2" s="1"/>
  <c r="H69" i="2" s="1"/>
  <c r="I69" i="2" s="1"/>
  <c r="J67" i="2"/>
  <c r="J69" i="2" s="1"/>
  <c r="H57" i="2"/>
  <c r="E53" i="2"/>
  <c r="E41" i="2"/>
  <c r="H41" i="2" s="1"/>
  <c r="E29" i="2"/>
  <c r="K15" i="2"/>
  <c r="J15" i="2"/>
  <c r="E9" i="2"/>
  <c r="H9" i="2" s="1"/>
  <c r="J9" i="2"/>
  <c r="D9" i="2"/>
  <c r="F55" i="2"/>
  <c r="J53" i="2"/>
  <c r="O17" i="1"/>
  <c r="J17" i="1"/>
  <c r="F17" i="1"/>
  <c r="H17" i="1" s="1"/>
  <c r="H15" i="2" l="1"/>
  <c r="F69" i="2"/>
  <c r="H67" i="2"/>
  <c r="L15" i="2"/>
  <c r="K53" i="2"/>
  <c r="H53" i="2" s="1"/>
  <c r="I99" i="2"/>
  <c r="G20" i="6"/>
  <c r="I67" i="2" l="1"/>
  <c r="I53" i="2"/>
  <c r="L53" i="2"/>
  <c r="I15" i="2"/>
  <c r="O96" i="1" l="1"/>
  <c r="N96" i="1"/>
  <c r="L96" i="1"/>
  <c r="K96" i="1"/>
  <c r="J96" i="1"/>
  <c r="I96" i="1"/>
  <c r="D96" i="1"/>
  <c r="C96" i="1"/>
  <c r="E96" i="1" l="1"/>
  <c r="G96" i="1"/>
  <c r="F96" i="1"/>
  <c r="F80" i="2"/>
  <c r="F79" i="2"/>
  <c r="F78" i="2"/>
  <c r="K77" i="2"/>
  <c r="J77" i="2"/>
  <c r="F77" i="2"/>
  <c r="G6" i="13"/>
  <c r="G8" i="13" s="1"/>
  <c r="H96" i="1" l="1"/>
  <c r="G98" i="12"/>
  <c r="K78" i="2"/>
  <c r="H77" i="2"/>
  <c r="J78" i="2"/>
  <c r="F81" i="2"/>
  <c r="K79" i="2" l="1"/>
  <c r="H78" i="2"/>
  <c r="I78" i="2" s="1"/>
  <c r="I77" i="2"/>
  <c r="J79" i="2"/>
  <c r="J80" i="2" s="1"/>
  <c r="H79" i="2" l="1"/>
  <c r="I79" i="2" s="1"/>
  <c r="K80" i="2"/>
  <c r="H80" i="2" s="1"/>
  <c r="I80" i="2" s="1"/>
  <c r="K81" i="2" l="1"/>
  <c r="H81" i="2" s="1"/>
  <c r="J81" i="2"/>
  <c r="I81" i="2" l="1"/>
  <c r="F86" i="2"/>
  <c r="F56" i="2"/>
  <c r="G14" i="13"/>
  <c r="G15" i="13" s="1"/>
  <c r="K15" i="13"/>
  <c r="K27" i="13" s="1"/>
  <c r="J15" i="13"/>
  <c r="J27" i="13" s="1"/>
  <c r="I15" i="13"/>
  <c r="I27" i="13" s="1"/>
  <c r="H27" i="13"/>
  <c r="D27" i="13"/>
  <c r="F27" i="13" s="1"/>
  <c r="F23" i="6"/>
  <c r="E23" i="6"/>
  <c r="E32" i="6" s="1"/>
  <c r="G22" i="6"/>
  <c r="I86" i="2" l="1"/>
  <c r="I7" i="2"/>
  <c r="L105" i="1" l="1"/>
  <c r="O105" i="1"/>
  <c r="N105" i="1"/>
  <c r="J105" i="1"/>
  <c r="I105" i="1"/>
  <c r="K105" i="1"/>
  <c r="M105" i="1" l="1"/>
  <c r="G105" i="1"/>
  <c r="F105" i="1"/>
  <c r="F98" i="2"/>
  <c r="F92" i="2"/>
  <c r="F61" i="2"/>
  <c r="F18" i="2"/>
  <c r="F16" i="2"/>
  <c r="H105" i="1" l="1"/>
  <c r="I92" i="2"/>
  <c r="O102" i="1"/>
  <c r="N102" i="1"/>
  <c r="L102" i="1"/>
  <c r="J102" i="1"/>
  <c r="I102" i="1"/>
  <c r="D102" i="1"/>
  <c r="K102" i="1"/>
  <c r="C102" i="1"/>
  <c r="O91" i="1"/>
  <c r="N91" i="1"/>
  <c r="L91" i="1"/>
  <c r="J91" i="1"/>
  <c r="I91" i="1"/>
  <c r="K91" i="1"/>
  <c r="D91" i="1"/>
  <c r="C91" i="1"/>
  <c r="K87" i="1"/>
  <c r="O87" i="1"/>
  <c r="N87" i="1"/>
  <c r="L87" i="1"/>
  <c r="J87" i="1"/>
  <c r="O71" i="1"/>
  <c r="N71" i="1"/>
  <c r="L71" i="1"/>
  <c r="J71" i="1"/>
  <c r="I71" i="1"/>
  <c r="K71" i="1"/>
  <c r="D71" i="1"/>
  <c r="C71" i="1"/>
  <c r="O63" i="1"/>
  <c r="N63" i="1"/>
  <c r="L63" i="1"/>
  <c r="J63" i="1"/>
  <c r="I63" i="1"/>
  <c r="K63" i="1"/>
  <c r="F63" i="1" s="1"/>
  <c r="O41" i="1"/>
  <c r="N41" i="1"/>
  <c r="L41" i="1"/>
  <c r="K41" i="1"/>
  <c r="J41" i="1"/>
  <c r="I41" i="1"/>
  <c r="D41" i="1"/>
  <c r="C41" i="1"/>
  <c r="O39" i="1"/>
  <c r="N39" i="1"/>
  <c r="L39" i="1"/>
  <c r="J39" i="1"/>
  <c r="D39" i="1"/>
  <c r="K39" i="1"/>
  <c r="C39" i="1"/>
  <c r="O27" i="1"/>
  <c r="N27" i="1"/>
  <c r="L27" i="1"/>
  <c r="J27" i="1"/>
  <c r="I27" i="1"/>
  <c r="D27" i="1"/>
  <c r="K27" i="1"/>
  <c r="C27" i="1"/>
  <c r="G31" i="6"/>
  <c r="G30" i="6"/>
  <c r="G29" i="6"/>
  <c r="G28" i="6"/>
  <c r="G24" i="6"/>
  <c r="G18" i="6"/>
  <c r="G16" i="6"/>
  <c r="G18" i="5"/>
  <c r="G16" i="5"/>
  <c r="K12" i="4"/>
  <c r="K27" i="4" s="1"/>
  <c r="H12" i="4"/>
  <c r="G12" i="4"/>
  <c r="E12" i="4"/>
  <c r="D12" i="4"/>
  <c r="D27" i="4" s="1"/>
  <c r="E24" i="3"/>
  <c r="F24" i="3" s="1"/>
  <c r="F14" i="3"/>
  <c r="G20" i="13"/>
  <c r="G21" i="13" s="1"/>
  <c r="G18" i="13"/>
  <c r="G19" i="13" s="1"/>
  <c r="G16" i="13"/>
  <c r="G17" i="13" s="1"/>
  <c r="G12" i="13"/>
  <c r="G11" i="13"/>
  <c r="G49" i="12"/>
  <c r="G48" i="12"/>
  <c r="G46" i="12"/>
  <c r="G42" i="12"/>
  <c r="G10" i="12"/>
  <c r="M71" i="1" l="1"/>
  <c r="E41" i="1"/>
  <c r="E71" i="1"/>
  <c r="E27" i="1"/>
  <c r="G87" i="1"/>
  <c r="E91" i="1"/>
  <c r="M102" i="1"/>
  <c r="E102" i="1"/>
  <c r="M27" i="1"/>
  <c r="E39" i="1"/>
  <c r="G63" i="1"/>
  <c r="H63" i="1" s="1"/>
  <c r="G27" i="4"/>
  <c r="I12" i="4"/>
  <c r="I14" i="4"/>
  <c r="J27" i="4"/>
  <c r="G41" i="1"/>
  <c r="G71" i="1"/>
  <c r="G91" i="1"/>
  <c r="G39" i="1"/>
  <c r="G27" i="1"/>
  <c r="G102" i="1"/>
  <c r="F91" i="1"/>
  <c r="F41" i="1"/>
  <c r="F102" i="1"/>
  <c r="F71" i="1"/>
  <c r="F27" i="1"/>
  <c r="F39" i="1"/>
  <c r="K106" i="1"/>
  <c r="L106" i="1"/>
  <c r="I106" i="1"/>
  <c r="O106" i="1"/>
  <c r="N106" i="1"/>
  <c r="J106" i="1"/>
  <c r="D106" i="1"/>
  <c r="G13" i="13"/>
  <c r="H27" i="4"/>
  <c r="E27" i="4"/>
  <c r="G81" i="12"/>
  <c r="G23" i="6"/>
  <c r="G27" i="8"/>
  <c r="C87" i="1"/>
  <c r="E87" i="1" s="1"/>
  <c r="G74" i="12"/>
  <c r="G22" i="12"/>
  <c r="G29" i="12" s="1"/>
  <c r="G40" i="12"/>
  <c r="G13" i="12"/>
  <c r="G16" i="12"/>
  <c r="F32" i="6"/>
  <c r="K13" i="4"/>
  <c r="G11" i="12"/>
  <c r="G30" i="12"/>
  <c r="F97" i="2"/>
  <c r="F96" i="2"/>
  <c r="K94" i="2"/>
  <c r="J94" i="2"/>
  <c r="J95" i="2" s="1"/>
  <c r="F94" i="2"/>
  <c r="F93" i="2"/>
  <c r="F91" i="2"/>
  <c r="E90" i="2"/>
  <c r="D90" i="2"/>
  <c r="F89" i="2"/>
  <c r="F87" i="2"/>
  <c r="F85" i="2"/>
  <c r="F82" i="2"/>
  <c r="F73" i="2"/>
  <c r="K72" i="2"/>
  <c r="H72" i="2" s="1"/>
  <c r="J72" i="2"/>
  <c r="F72" i="2"/>
  <c r="F71" i="2"/>
  <c r="F70" i="2"/>
  <c r="F67" i="2"/>
  <c r="F66" i="2"/>
  <c r="F65" i="2"/>
  <c r="F64" i="2"/>
  <c r="F63" i="2"/>
  <c r="F62" i="2"/>
  <c r="F60" i="2"/>
  <c r="F59" i="2"/>
  <c r="F58" i="2"/>
  <c r="F54" i="2"/>
  <c r="F52" i="2"/>
  <c r="F50" i="2"/>
  <c r="F49" i="2"/>
  <c r="F48" i="2"/>
  <c r="F47" i="2"/>
  <c r="F46" i="2"/>
  <c r="F45" i="2"/>
  <c r="F44" i="2"/>
  <c r="F43" i="2"/>
  <c r="F42" i="2"/>
  <c r="F39" i="2"/>
  <c r="F34" i="2"/>
  <c r="F32" i="2"/>
  <c r="I28" i="2"/>
  <c r="I22" i="2"/>
  <c r="I10" i="2"/>
  <c r="F10" i="2"/>
  <c r="I8" i="2"/>
  <c r="F8" i="2"/>
  <c r="F7" i="2"/>
  <c r="F6" i="2"/>
  <c r="M106" i="1" l="1"/>
  <c r="H102" i="1"/>
  <c r="H91" i="1"/>
  <c r="E11" i="3"/>
  <c r="H39" i="1"/>
  <c r="H71" i="1"/>
  <c r="H27" i="1"/>
  <c r="H41" i="1"/>
  <c r="G17" i="12"/>
  <c r="I27" i="4"/>
  <c r="F87" i="1"/>
  <c r="H87" i="1" s="1"/>
  <c r="G106" i="1"/>
  <c r="G41" i="12"/>
  <c r="G31" i="12"/>
  <c r="G57" i="12"/>
  <c r="G67" i="12"/>
  <c r="G27" i="13"/>
  <c r="D100" i="2"/>
  <c r="D12" i="3" s="1"/>
  <c r="K95" i="2"/>
  <c r="H95" i="2" s="1"/>
  <c r="H94" i="2"/>
  <c r="J36" i="2"/>
  <c r="I49" i="2"/>
  <c r="I52" i="2"/>
  <c r="I65" i="2"/>
  <c r="I73" i="2"/>
  <c r="I82" i="2"/>
  <c r="I91" i="2"/>
  <c r="I87" i="2"/>
  <c r="I34" i="2"/>
  <c r="L34" i="2"/>
  <c r="I71" i="2"/>
  <c r="I97" i="2"/>
  <c r="E36" i="2"/>
  <c r="I44" i="2"/>
  <c r="I45" i="2"/>
  <c r="I70" i="2"/>
  <c r="I89" i="2"/>
  <c r="I93" i="2"/>
  <c r="I96" i="2"/>
  <c r="K36" i="2"/>
  <c r="I50" i="2"/>
  <c r="I48" i="2"/>
  <c r="I47" i="2"/>
  <c r="I46" i="2"/>
  <c r="I43" i="2"/>
  <c r="I42" i="2"/>
  <c r="I26" i="2"/>
  <c r="I35" i="2"/>
  <c r="I25" i="2"/>
  <c r="I24" i="2"/>
  <c r="J74" i="2"/>
  <c r="I27" i="2"/>
  <c r="K29" i="2"/>
  <c r="H29" i="2" s="1"/>
  <c r="K74" i="2"/>
  <c r="H74" i="2" s="1"/>
  <c r="G14" i="12"/>
  <c r="G7" i="12"/>
  <c r="G32" i="6"/>
  <c r="G95" i="12"/>
  <c r="G12" i="12"/>
  <c r="G90" i="12"/>
  <c r="I66" i="2"/>
  <c r="I64" i="2"/>
  <c r="I72" i="2"/>
  <c r="I39" i="2"/>
  <c r="I63" i="2"/>
  <c r="F95" i="2"/>
  <c r="F90" i="2"/>
  <c r="F74" i="2"/>
  <c r="F57" i="2"/>
  <c r="F53" i="2"/>
  <c r="F38" i="2"/>
  <c r="F31" i="2"/>
  <c r="F21" i="2"/>
  <c r="F15" i="2"/>
  <c r="G45" i="12"/>
  <c r="G50" i="12"/>
  <c r="F9" i="2"/>
  <c r="F17" i="2"/>
  <c r="F29" i="2"/>
  <c r="F33" i="2"/>
  <c r="F41" i="2"/>
  <c r="I59" i="2"/>
  <c r="G15" i="12" l="1"/>
  <c r="G53" i="12"/>
  <c r="E100" i="2"/>
  <c r="E12" i="3" s="1"/>
  <c r="F12" i="3" s="1"/>
  <c r="H36" i="2"/>
  <c r="L95" i="2"/>
  <c r="L9" i="2"/>
  <c r="I9" i="2"/>
  <c r="I74" i="2"/>
  <c r="I40" i="2"/>
  <c r="F36" i="2"/>
  <c r="I58" i="2"/>
  <c r="I95" i="2"/>
  <c r="I62" i="2"/>
  <c r="K21" i="2"/>
  <c r="H21" i="2" s="1"/>
  <c r="I94" i="2"/>
  <c r="L36" i="2"/>
  <c r="I23" i="2"/>
  <c r="J29" i="2"/>
  <c r="J21" i="2"/>
  <c r="G8" i="12"/>
  <c r="I18" i="2"/>
  <c r="E13" i="3" l="1"/>
  <c r="G9" i="12"/>
  <c r="G99" i="12" s="1"/>
  <c r="I41" i="2"/>
  <c r="I75" i="2"/>
  <c r="I21" i="2"/>
  <c r="I54" i="2"/>
  <c r="I60" i="2"/>
  <c r="I55" i="2"/>
  <c r="I36" i="2"/>
  <c r="I29" i="2"/>
  <c r="J57" i="2"/>
  <c r="I61" i="2"/>
  <c r="J85" i="2"/>
  <c r="I56" i="2" l="1"/>
  <c r="I57" i="2"/>
  <c r="K90" i="2"/>
  <c r="H90" i="2" s="1"/>
  <c r="J90" i="2"/>
  <c r="J100" i="2" s="1"/>
  <c r="D99" i="12" l="1"/>
  <c r="F99" i="12" s="1"/>
  <c r="I85" i="2"/>
  <c r="L90" i="2"/>
  <c r="I90" i="2" l="1"/>
  <c r="F99" i="2"/>
  <c r="F100" i="2"/>
  <c r="I31" i="2" l="1"/>
  <c r="I33" i="2" l="1"/>
  <c r="I32" i="2"/>
  <c r="L16" i="2"/>
  <c r="K17" i="2"/>
  <c r="I16" i="2"/>
  <c r="L17" i="2" l="1"/>
  <c r="H17" i="2"/>
  <c r="H100" i="2" s="1"/>
  <c r="K100" i="2"/>
  <c r="L100" i="2" s="1"/>
  <c r="I100" i="2" l="1"/>
  <c r="I17" i="2"/>
  <c r="C106" i="1"/>
  <c r="E106" i="1" s="1"/>
  <c r="D11" i="3" l="1"/>
  <c r="F106" i="1"/>
  <c r="H106" i="1" s="1"/>
  <c r="D13" i="3" l="1"/>
  <c r="F11" i="3"/>
</calcChain>
</file>

<file path=xl/sharedStrings.xml><?xml version="1.0" encoding="utf-8"?>
<sst xmlns="http://schemas.openxmlformats.org/spreadsheetml/2006/main" count="919" uniqueCount="417">
  <si>
    <t>Zał. Nr 1</t>
  </si>
  <si>
    <t>WYKONANIE DOCHODÓW BUDŻETOWYCH</t>
  </si>
  <si>
    <t>Dział</t>
  </si>
  <si>
    <t>Źródło dochodów</t>
  </si>
  <si>
    <t>Ogółem</t>
  </si>
  <si>
    <t>Plan</t>
  </si>
  <si>
    <t>Wykonanie</t>
  </si>
  <si>
    <t>% real.</t>
  </si>
  <si>
    <t>dotacje</t>
  </si>
  <si>
    <t>środki europejskie i inne środki pochodzące ze źródeł zagranicznych, niepodlegające zwrotowi</t>
  </si>
  <si>
    <t>majątkowe</t>
  </si>
  <si>
    <t>w tym:</t>
  </si>
  <si>
    <t>bieżące</t>
  </si>
  <si>
    <t>z tego:</t>
  </si>
  <si>
    <t>Wpływy z różnych dochodów</t>
  </si>
  <si>
    <t>010</t>
  </si>
  <si>
    <t>ROLNICTWO I ŁOWIECTWO</t>
  </si>
  <si>
    <t>600</t>
  </si>
  <si>
    <t>TRANSPORT I ŁĄCZNOŚĆ</t>
  </si>
  <si>
    <t>Wpływy z opłat z tytułu użytkowania wieczystego nieruchomości</t>
  </si>
  <si>
    <t>700</t>
  </si>
  <si>
    <t>GOSPODARKA MIESZKANIOWA</t>
  </si>
  <si>
    <t>Wpływy z usług</t>
  </si>
  <si>
    <t>750</t>
  </si>
  <si>
    <t>751</t>
  </si>
  <si>
    <t>URZĘDY NACZELNYCH ORGANÓW WŁADZY PAŃSTWOWEJ, KONTROLI I OCHRONY PRAWA ORAZ SĄDOWNICTWA</t>
  </si>
  <si>
    <t>754</t>
  </si>
  <si>
    <t>BEZPIECZEŃSTWO PUBLICZNE I OCHRONA PRZECIWPOŻAROWA</t>
  </si>
  <si>
    <t>Wpływy z podatku dochodowego od osób fizycznych</t>
  </si>
  <si>
    <t>Wpływy z podatku dochodowego od osób prawnych</t>
  </si>
  <si>
    <t>Wpływy z podatku od nieruchomości</t>
  </si>
  <si>
    <t>Wpływy z podatku rolnego</t>
  </si>
  <si>
    <t>Wpływy z podatku leśnego</t>
  </si>
  <si>
    <t>Wpływy z podatku od środków transportowych</t>
  </si>
  <si>
    <t>Wpływy z podatku od działalności gospodarczej osób fizycznych, opłacanego w formie karty podatkowej</t>
  </si>
  <si>
    <t>Wpływy z podatku od spadków i darowizn</t>
  </si>
  <si>
    <t>Wpływy z opłaty skarbowej</t>
  </si>
  <si>
    <t>Wpływy z opłaty targowej</t>
  </si>
  <si>
    <t>Wpływy z opłat za zezwolenia na sprzedaż napojów alkoholowych</t>
  </si>
  <si>
    <t>Wpływy z innych lokalnych opłat pobieranych przez jednostki samorządu terytorialnego na podstawie odrębnych ustaw</t>
  </si>
  <si>
    <t>Wpływy z podatku od czynności cywilnoprawnych</t>
  </si>
  <si>
    <t>Wpływy z odsetek od nieterminowych wpłat z tytułu podatków i opłat</t>
  </si>
  <si>
    <t>756</t>
  </si>
  <si>
    <t>DOCHODY OD OSÓB PRAWNYCH, OD OSÓB FIZYCZNYCH I OD INNYCH JEDNOSTEK NIEPOSIADAJĄCYCH OSOBOWOŚCI PRAWNEJ ORAZ WYDATKI ZWIĄZANE Z ICH POBOREM</t>
  </si>
  <si>
    <t>Subwencje ogólne z budżetu państwa</t>
  </si>
  <si>
    <t>758</t>
  </si>
  <si>
    <t>RÓŻNE ROZLICZENIA</t>
  </si>
  <si>
    <t>Wpływy z opłat za korzystanie z wychowania przedszkolnego</t>
  </si>
  <si>
    <t>Wpływy z opłat za korzystanie z wyżywienia w jednostkach realizujących zadania z zakresu wychowania przedszkolnego</t>
  </si>
  <si>
    <t>801</t>
  </si>
  <si>
    <t>OŚWIATA I WYCHOWANIE</t>
  </si>
  <si>
    <t>Dochody jednostek samorządu terytorialnego związane z realizacją zadań z zakresu administracji rządowej oraz innych zadań zleconych ustawami</t>
  </si>
  <si>
    <t>852</t>
  </si>
  <si>
    <t>POMOC SPOŁECZNA</t>
  </si>
  <si>
    <t>854</t>
  </si>
  <si>
    <t>EDUKACYJNA OPIEKA WYCHOWAWCZA</t>
  </si>
  <si>
    <t>Środki otrzymane od pozostałych jednostek zaliczanych do sektora finansów publicznych na realizacje zadań bieżących jednostek zaliczanych do sektora finansów publicznych</t>
  </si>
  <si>
    <t>900</t>
  </si>
  <si>
    <t>GOSPODARKA KOMUNALNA I OCHRONA ŚRODOWISKA</t>
  </si>
  <si>
    <t>OGÓŁEM</t>
  </si>
  <si>
    <t>Zał. Nr 2</t>
  </si>
  <si>
    <t xml:space="preserve">WYKONANIE WYDATKÓW BUDŻETOWYCH  </t>
  </si>
  <si>
    <t>Wydatki bieżące</t>
  </si>
  <si>
    <t>Wydatki majątkowe</t>
  </si>
  <si>
    <t>Rozdział</t>
  </si>
  <si>
    <t>Kwota planu</t>
  </si>
  <si>
    <t>% realiz.</t>
  </si>
  <si>
    <t>01010</t>
  </si>
  <si>
    <t>Infrastruktura wodociągowa i sanitacyjna wsi</t>
  </si>
  <si>
    <t>01030</t>
  </si>
  <si>
    <t>Izby rolnicze</t>
  </si>
  <si>
    <t>01095</t>
  </si>
  <si>
    <t>Pozostała działalność</t>
  </si>
  <si>
    <t>60011</t>
  </si>
  <si>
    <t>Drogi publiczne krajowe</t>
  </si>
  <si>
    <t>60013</t>
  </si>
  <si>
    <t>60014</t>
  </si>
  <si>
    <t>Drogi publiczne powiatowe</t>
  </si>
  <si>
    <t>60016</t>
  </si>
  <si>
    <t>Drogi publiczne gminne</t>
  </si>
  <si>
    <t>70005</t>
  </si>
  <si>
    <t>Gospodarka gruntami i nieruchomościami</t>
  </si>
  <si>
    <t>71004</t>
  </si>
  <si>
    <t>Plany zagospodarowania przestrzennego</t>
  </si>
  <si>
    <t>71015</t>
  </si>
  <si>
    <t>Nadzór budowlany</t>
  </si>
  <si>
    <t>710</t>
  </si>
  <si>
    <t>DZIAŁALNOŚĆ USŁUGOWA</t>
  </si>
  <si>
    <t>75011</t>
  </si>
  <si>
    <t>Urzędy wojewódzkie</t>
  </si>
  <si>
    <t>75022</t>
  </si>
  <si>
    <t>75023</t>
  </si>
  <si>
    <t>Urzędy gmin</t>
  </si>
  <si>
    <t>75056</t>
  </si>
  <si>
    <t>Spis powszechny i inne</t>
  </si>
  <si>
    <t>75075</t>
  </si>
  <si>
    <t>Promocja jednostek samorządu terytorialnego</t>
  </si>
  <si>
    <t>75095</t>
  </si>
  <si>
    <t>ADMINISTRACJA PUBLICZNA</t>
  </si>
  <si>
    <t>75101</t>
  </si>
  <si>
    <t>752</t>
  </si>
  <si>
    <t>OBRONA NARODOWA</t>
  </si>
  <si>
    <t>75412</t>
  </si>
  <si>
    <t>Ochotnicze straże pożarne</t>
  </si>
  <si>
    <t>75495</t>
  </si>
  <si>
    <t>75702</t>
  </si>
  <si>
    <t>757</t>
  </si>
  <si>
    <t>OBSŁUGA DŁUGU PUBLICZNEGO</t>
  </si>
  <si>
    <t>75814</t>
  </si>
  <si>
    <t>Różne rozliczenia finansowe</t>
  </si>
  <si>
    <t>75818</t>
  </si>
  <si>
    <t>Rezerwy ogólne i celowe</t>
  </si>
  <si>
    <t>80101</t>
  </si>
  <si>
    <t>Szkoły podstawowe</t>
  </si>
  <si>
    <t>80103</t>
  </si>
  <si>
    <t>Oddziały przedszkolne w szkołach podstawowych</t>
  </si>
  <si>
    <t>80104</t>
  </si>
  <si>
    <t>80113</t>
  </si>
  <si>
    <t>80145</t>
  </si>
  <si>
    <t>Komisje egzaminacyjne</t>
  </si>
  <si>
    <t>80146</t>
  </si>
  <si>
    <t>Dokształcanie i doskonalenie nauczycieli</t>
  </si>
  <si>
    <t>80148</t>
  </si>
  <si>
    <t>80149</t>
  </si>
  <si>
    <t>80150</t>
  </si>
  <si>
    <t>80195</t>
  </si>
  <si>
    <t>85153</t>
  </si>
  <si>
    <t>Zwalczanie narkomanii</t>
  </si>
  <si>
    <t>85154</t>
  </si>
  <si>
    <t>Przeciwdziałanie alkoholizmowi</t>
  </si>
  <si>
    <t>85195</t>
  </si>
  <si>
    <t>851</t>
  </si>
  <si>
    <t>OCHRONA ZDROWIA</t>
  </si>
  <si>
    <t>Rodziny zastępcze</t>
  </si>
  <si>
    <t>85205</t>
  </si>
  <si>
    <t>Wspieranie rodziny</t>
  </si>
  <si>
    <t>85213</t>
  </si>
  <si>
    <t>85214</t>
  </si>
  <si>
    <t>85215</t>
  </si>
  <si>
    <t>Dodatki mieszkaniowe</t>
  </si>
  <si>
    <t>85216</t>
  </si>
  <si>
    <t>Zasiłki stałe</t>
  </si>
  <si>
    <t>85219</t>
  </si>
  <si>
    <t>Ośrodki pomocy społecznej</t>
  </si>
  <si>
    <t>85228</t>
  </si>
  <si>
    <t>Usługi opiekuńcze i specjalistyczne usługi opiekuńcze</t>
  </si>
  <si>
    <t>85295</t>
  </si>
  <si>
    <t>85401</t>
  </si>
  <si>
    <t>Świetlice szkolne</t>
  </si>
  <si>
    <t>85415</t>
  </si>
  <si>
    <t>85446</t>
  </si>
  <si>
    <t>85495</t>
  </si>
  <si>
    <t>90002</t>
  </si>
  <si>
    <t>90003</t>
  </si>
  <si>
    <t>Oczyszczanie miast i wsi</t>
  </si>
  <si>
    <t>90004</t>
  </si>
  <si>
    <t>Utrzymanie zieleni w miastach i gminach</t>
  </si>
  <si>
    <t>90015</t>
  </si>
  <si>
    <t>Oświetlenie ulic, placów i dróg</t>
  </si>
  <si>
    <t>90095</t>
  </si>
  <si>
    <t>92116</t>
  </si>
  <si>
    <t>Biblioteki</t>
  </si>
  <si>
    <t>92120</t>
  </si>
  <si>
    <t>Ochrona zabytków i opieka nad zabytkami</t>
  </si>
  <si>
    <t>92195</t>
  </si>
  <si>
    <t>921</t>
  </si>
  <si>
    <t>KULTURA I OCHRONA DZIEDZIECTWA NARODOWEGO</t>
  </si>
  <si>
    <t>92601</t>
  </si>
  <si>
    <t>Obiekty sportowe</t>
  </si>
  <si>
    <t>92605</t>
  </si>
  <si>
    <t>926</t>
  </si>
  <si>
    <t>KULTURA FIZYCZNA</t>
  </si>
  <si>
    <t>Zał. Nr 2a</t>
  </si>
  <si>
    <t>WYKONANIE WYDATKÓW BIEŻĄCYCH</t>
  </si>
  <si>
    <t>Nazwa działu i rozdziału</t>
  </si>
  <si>
    <t>Wydatki jednostek budżetowych</t>
  </si>
  <si>
    <t>Dotacje na zadania bieżące</t>
  </si>
  <si>
    <t>Świadczenia na rzecz osób fizycznych</t>
  </si>
  <si>
    <t>Na programy z udziałem środków, o których mowa w art. 5 ust. 1 pkt 2 i 3 u.o.f.p.</t>
  </si>
  <si>
    <t>Wypłaty z tytułu poręczeń i gwarancji</t>
  </si>
  <si>
    <t>Obsługa długu</t>
  </si>
  <si>
    <t>na wynagrodzenia i składki od nich naliczane</t>
  </si>
  <si>
    <t>związane z realizacją ich statutowych zadań</t>
  </si>
  <si>
    <t>Drogi publiczne wojewódzkie</t>
  </si>
  <si>
    <t>Urzędy naczelnych organów władzy państwowej, kontroli i ochrony prawa</t>
  </si>
  <si>
    <t>URZĘDY NACZELNYCH ORGANÓW 
WŁADZY PAŃSTWOWEJ, KONTROLI I OCHRONY PRAWA ORAZ SĄDOWNICTWA</t>
  </si>
  <si>
    <t>Dowożenie uczniów do szkół</t>
  </si>
  <si>
    <t>Stołówki szkolne i przedszkolne</t>
  </si>
  <si>
    <t>Zadania w zakresie przeciwdziałania przemocy w rodzinie</t>
  </si>
  <si>
    <t>WYKONANIE WYDATKÓW MAJĄTKOWYCH</t>
  </si>
  <si>
    <t>Zał. Nr 2b</t>
  </si>
  <si>
    <t>Inwestycje i zakupy inwestycyjne</t>
  </si>
  <si>
    <t>w tym na:</t>
  </si>
  <si>
    <t>Zakup i objęcie akcji i udziałów</t>
  </si>
  <si>
    <t>Wniesienie wkładów do spółek prawa handlowego</t>
  </si>
  <si>
    <t>Dotacje</t>
  </si>
  <si>
    <t xml:space="preserve">programy finansowane z udziałem środków europejskich i innych środków pochodzących ze śródeł zagranicznych niepodlegających zwrotowi </t>
  </si>
  <si>
    <t xml:space="preserve">Plan </t>
  </si>
  <si>
    <t>KULTURA I OCHRONA DZIEDZICTWA 
NARODOWEGO</t>
  </si>
  <si>
    <t>Zał. nr 3</t>
  </si>
  <si>
    <t xml:space="preserve">Wykonanie przychodów i rozchodów budżetu </t>
  </si>
  <si>
    <t>Lp.</t>
  </si>
  <si>
    <t>Treść</t>
  </si>
  <si>
    <t>Klasyfikacja
§</t>
  </si>
  <si>
    <t>% realizacji</t>
  </si>
  <si>
    <t>1.</t>
  </si>
  <si>
    <t>Dochody</t>
  </si>
  <si>
    <t>2.</t>
  </si>
  <si>
    <t>Wydatki</t>
  </si>
  <si>
    <t>3.</t>
  </si>
  <si>
    <t>Wynik budżetu</t>
  </si>
  <si>
    <t>Przychody ogółem:</t>
  </si>
  <si>
    <t>Kredyty</t>
  </si>
  <si>
    <t>§ 952</t>
  </si>
  <si>
    <t>Pożyczki</t>
  </si>
  <si>
    <t>§ 903</t>
  </si>
  <si>
    <t>4.</t>
  </si>
  <si>
    <t>Spłaty pożyczek udzielonych</t>
  </si>
  <si>
    <t>§ 951</t>
  </si>
  <si>
    <t>5.</t>
  </si>
  <si>
    <t>Prywatyzacja majątku jst</t>
  </si>
  <si>
    <t>§ 944</t>
  </si>
  <si>
    <t>6.</t>
  </si>
  <si>
    <t>Nadwyżka budżetu z lat ubiegłych</t>
  </si>
  <si>
    <t>§ 957</t>
  </si>
  <si>
    <t>7.</t>
  </si>
  <si>
    <t>Papiery wartościowe (obligacje)</t>
  </si>
  <si>
    <t>§ 931</t>
  </si>
  <si>
    <t>Inne źródła (wolne środki)</t>
  </si>
  <si>
    <t>Rozchody ogółem:</t>
  </si>
  <si>
    <t>Spłaty kredytów</t>
  </si>
  <si>
    <t>§ 992</t>
  </si>
  <si>
    <t>Spłaty pożyczek</t>
  </si>
  <si>
    <t>Spłaty pożyczek otrzymanych na finansowanie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</si>
  <si>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</si>
  <si>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</si>
  <si>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</si>
  <si>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</si>
  <si>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</si>
  <si>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 (obligacji)</t>
  </si>
  <si>
    <t>§ 982</t>
  </si>
  <si>
    <t>Rozchody z tytułu innych rozliczeń</t>
  </si>
  <si>
    <t>§ 995</t>
  </si>
  <si>
    <t>Zał. Nr 4</t>
  </si>
  <si>
    <t>Wykonanie dochodów i wydatków związanych z realizacją zadań z zakresu administracji rządowej i innych zleconych odrębnymi ustawami</t>
  </si>
  <si>
    <t>Nazwa zadania</t>
  </si>
  <si>
    <t xml:space="preserve">Dotacje
</t>
  </si>
  <si>
    <t xml:space="preserve">
Wydatki
</t>
  </si>
  <si>
    <t>wydatki bieżące</t>
  </si>
  <si>
    <t>wydatki majątkowe</t>
  </si>
  <si>
    <t>Urzędy naczelnych organów władzy państwowej, 
kontroli i ochrony prawa</t>
  </si>
  <si>
    <t>Świadczenie wychowawcze</t>
  </si>
  <si>
    <t>Zał. Nr 5</t>
  </si>
  <si>
    <t>Wykonanie dotacji podmiotowych</t>
  </si>
  <si>
    <t>Nazwa instytucji</t>
  </si>
  <si>
    <t>Kwota dotacji</t>
  </si>
  <si>
    <t>Zał. Nr 6</t>
  </si>
  <si>
    <t xml:space="preserve">Wykonanie dotacji celowych dla podmiotów zaliczanych i niezaliczanych
do sektora finansów publicznych </t>
  </si>
  <si>
    <t>Kwota 
dotacji</t>
  </si>
  <si>
    <t>Podmioty zaliczane do sektora finansów publicznych</t>
  </si>
  <si>
    <t>Starostwo Powiatowe w Grójcu</t>
  </si>
  <si>
    <t>92105</t>
  </si>
  <si>
    <t>Działalność wspomagająca rozwój wspólnot i społeczności lokalnych</t>
  </si>
  <si>
    <t>Działalność na rzecz osób w wieku emerytalnym</t>
  </si>
  <si>
    <t>Zał. Nr 7</t>
  </si>
  <si>
    <t>Wykonanie planu przychodów i kosztów zakładów budżetowych</t>
  </si>
  <si>
    <t>Nazwa</t>
  </si>
  <si>
    <t>Fundusz obrotowy na początek roku</t>
  </si>
  <si>
    <t>Przychody</t>
  </si>
  <si>
    <t>Koszty</t>
  </si>
  <si>
    <t>Fundusz obrotowy na koniec roku</t>
  </si>
  <si>
    <t>Zał. nr 8</t>
  </si>
  <si>
    <t>Nazwa zadania inwestycyjnego (w tym w ramach funduszu sołeckiego)</t>
  </si>
  <si>
    <t>Planowane łączne koszty finansowe</t>
  </si>
  <si>
    <t>92695</t>
  </si>
  <si>
    <t>Zał. Nr 9</t>
  </si>
  <si>
    <t xml:space="preserve">Wykonanie dochodów i wydatków związanych z realizacją zadań wykonywanych na podstawie porozumień między jednostkami samorządu terytorialnego 
</t>
  </si>
  <si>
    <t>Pożyczki na finansowanie zadań realizowanych z udziałem środków pochodzących z budżetu UE</t>
  </si>
  <si>
    <t>Pozostałe zadania w zakresie kultury</t>
  </si>
  <si>
    <t>Urząd Gminy w Grójcu</t>
  </si>
  <si>
    <t>Wpływy z otrzymanych spadków, zapisów i darowizn w postaci pieniężnej</t>
  </si>
  <si>
    <t>855</t>
  </si>
  <si>
    <t>RODZINA</t>
  </si>
  <si>
    <t>85501</t>
  </si>
  <si>
    <t>85502</t>
  </si>
  <si>
    <t>85503</t>
  </si>
  <si>
    <t>Świadczenia rodzinne, świadczenie z funduszu alimentacyjnego oraz składki na ubezpieczenia emerytalne i rentowe z ubezpieczenia społecznego</t>
  </si>
  <si>
    <t>Karta Dużej Rodziny</t>
  </si>
  <si>
    <t>75085</t>
  </si>
  <si>
    <t>Wspólna obsługa jednostek samorządu terytorialnego</t>
  </si>
  <si>
    <t>Zasiłki okresowe, celowe i pomoc w naturze oraz składki na ubezpieczenia emerytalne i rentowe</t>
  </si>
  <si>
    <t>85230</t>
  </si>
  <si>
    <t>Pomoc w zakresie dożywiania</t>
  </si>
  <si>
    <t>Pomoc materialna dla uczniów o charakterze socjalnym</t>
  </si>
  <si>
    <t>85504</t>
  </si>
  <si>
    <t>85508</t>
  </si>
  <si>
    <t>Wpływy z tytułu odszkodowania za przejęte nieruchomości pod inwestycje celu publicznego</t>
  </si>
  <si>
    <t>Wpływy ze zwrotów niewykorzystanych dotacji oraz płatności</t>
  </si>
  <si>
    <t xml:space="preserve">Nazwa zadania inwestycyjnego
</t>
  </si>
  <si>
    <t>Okres realizacji (w latach)</t>
  </si>
  <si>
    <t xml:space="preserve">Łączne koszty finansowe </t>
  </si>
  <si>
    <t>Nazwa zadania - Podmioty niezaliczane do sektora finansów publicznych</t>
  </si>
  <si>
    <t>Dotacja celowa otrzymana z tytułu pomocy finansowej udzielanej między jednostkami samorządu terytorialnego na dofinansowanie własnych zadań bieżących</t>
  </si>
  <si>
    <t>75215</t>
  </si>
  <si>
    <t>80153</t>
  </si>
  <si>
    <t>Zapewnienie uczniom prawa do bezpłatnego dostępu do podręczników, materiałów edukacyjnych i materiałów ćwiczeniowych</t>
  </si>
  <si>
    <t>§ 950</t>
  </si>
  <si>
    <t>Upowszechnianie kultury fizycznej w dziedzinach: piłka nożna, ręczna, koszykowa i siatkówka oraz unihokej na terenie gminy Belsk Duży</t>
  </si>
  <si>
    <t>Dotacja celowa otrzymana z tytułu pomocy finansowej udzielanej między jednostkami samorządu terytorialnego na dofinansowanie własnych zadań inwestycyjnych i zakupów inwestycyjnych</t>
  </si>
  <si>
    <t>71095</t>
  </si>
  <si>
    <t>85513</t>
  </si>
  <si>
    <t>2014-2021</t>
  </si>
  <si>
    <t>60095</t>
  </si>
  <si>
    <t>Rady gmin (miast i miast na prawach powiatu)</t>
  </si>
  <si>
    <t>Urzędy gmin (miast i miast na prawach powiatu)</t>
  </si>
  <si>
    <t>Zadania związane z utrzymaniem w czasie pokoju mocy produkcyjnych lub remontowych niezbędnych do realizacji zadań wynikających z Programu Mobilizacji Gospodarki</t>
  </si>
  <si>
    <t>Obsługa papierów wartościowych, kredytów i pożyczek oraz innych zobowiązań jednostek samorządu terytorialnego zaliczanych do tytułu dłużnego – kredyty i pożyczki</t>
  </si>
  <si>
    <t xml:space="preserve">Przedszkola </t>
  </si>
  <si>
    <t>Realizacja zadań wymagających stosowania specjalnej organizacji nauki i metod pracy dla dzieci w przedszkolach, oddziałach przedszkolnych w szkołach podstawowych i innych formach wychowania przedszkolnego</t>
  </si>
  <si>
    <t>Realizacja zadań wymagających stosowania specjalnej organizacji nauki i metod pracy dla dzieci i młodzieży w szkołach podstawowych</t>
  </si>
  <si>
    <t>Zapewnienie uczniom prawa do bezpłatnego dostępu do podręczników, materiałów edukacyjnych lub materiałów ćwiczeniowych</t>
  </si>
  <si>
    <t>Składki na ubezpieczenie zdrowotne opłacane za osoby pobierające niektóre świadczenia z pomocy społecznej oraz za osoby uczestniczące w zajęciach w centrum integracji społecznej</t>
  </si>
  <si>
    <t>853</t>
  </si>
  <si>
    <t>85322</t>
  </si>
  <si>
    <t>Fundusz Pracy</t>
  </si>
  <si>
    <t>Składki na ubezpieczenie zdrowotne opłacane za osoby pobierające niektóre świadczenia rodzinne oraz za osoby pobierające zasiłki dla opiekunów</t>
  </si>
  <si>
    <t>Gospodarka odpadami komunalnymi</t>
  </si>
  <si>
    <t>90005</t>
  </si>
  <si>
    <t>Ochrona powietrza atmosferycznego i klimatu</t>
  </si>
  <si>
    <t>90025</t>
  </si>
  <si>
    <t>Działalność Państwowego Gospodarstwa Wodnego Wody Polskie</t>
  </si>
  <si>
    <t>90026</t>
  </si>
  <si>
    <t>Pozostałe działania związane z gospodarką odpadami</t>
  </si>
  <si>
    <t>Zadania w zakresie kultury fizycznej</t>
  </si>
  <si>
    <t>POZOSTAŁE ZADANIA W ZAKRESIE POLITYKI SPOŁECZNEJ</t>
  </si>
  <si>
    <t>§ 905</t>
  </si>
  <si>
    <t>Środki na dofinansowanie własnych inwestycji gmin, powiatów (związków gmin, zwiazków powiatowo-gminnych, związków powiatów), samorządów województw, pozyskane z innych źródeł</t>
  </si>
  <si>
    <t>Wpływy z najmu i dzierżawy składników majątkowych Skarbu Państwa, jednostek samorządu terytorialnego lub innych jednostek zaliczanych do sektora finansów publicznych oraz innych umów o podobnym charakterze</t>
  </si>
  <si>
    <t>Dotacja celowa otrzymana z budżetu państwa na realizację zadań bieżących z zakresu administracji rządowej oraz innych zadań zleconych gminie (związkom gmin, związkom powiatowo-gminnym) ustawami</t>
  </si>
  <si>
    <t>Dotacja celowa otrzymana z powiatu na zadania bieżące realizowane na podstawie porozumień (umów) między jednostkami samorządu terytorialnego</t>
  </si>
  <si>
    <t>Dotacja celowa otrzymana z samorządu województwa na inwestycje i zakupy inwestycyjne realizowane na podstawie porozumień (umów) między jednostkami samorządu terytorialnego</t>
  </si>
  <si>
    <t>Dotacja celowa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</si>
  <si>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Wpływy ze sprzedaży składników majątkowych</t>
  </si>
  <si>
    <t>Dotacja celowa w ramach programów finansowych z udziałem środków europejskich oraz środków, o których mowa w art. 5 ust. 3 pkt 5 lit. a i b ustawy, lub płatności w ramach budżetu środków europejskich, realizowanych przez jednostki samorządu terytorialnego</t>
  </si>
  <si>
    <t>Wpływy z rozliczeń/zwrotów z lat ubiegłych</t>
  </si>
  <si>
    <t>Środki na dofinansowanie własnych zadań bieżących gmin, powiatów (związków gmin, związków powiatowo-gminnych,związków powiatów), samorządów województw, pozyskane z innych źródeł</t>
  </si>
  <si>
    <t>Rekompensaty utraconych dochodów w podatkach i opłatach lokalnych</t>
  </si>
  <si>
    <t>Wpływy z różnych opłat</t>
  </si>
  <si>
    <t>Wpływy z części opłaty za zezwolenie na sprzedaż napojów alkoholowych w obrocie hurtowym</t>
  </si>
  <si>
    <t>Środki na uzupełnienie dochodów gmin</t>
  </si>
  <si>
    <t>Środki otrzymane od pozostałych jednostek zaliczanych do sektora finansów publicznych na finansowanie lub dofinansowanie kosztów realizacji inwestycji i zakupów inwestycyjnych jednostek zaliczanych do sektora finansów publicznych</t>
  </si>
  <si>
    <t>Wpływy z tytułu kar i odszkodowań wynikających z umów</t>
  </si>
  <si>
    <t>Środki z Funduszu Przeciwdziałania COVID-19 na finansowanie lub dofinansowanie realizacji zadań związanych z przeciwdziałaniem COVID-19</t>
  </si>
  <si>
    <t>Dotacja celowa otrzymana z budżetu państwa na realizację własnych zadań bieżących gmin (związków gmin, związków powiatowo-gminnych)</t>
  </si>
  <si>
    <t>Środki z Funduszu Pracy otrzymane na realizację zadań wynikających z odrębnych ustaw</t>
  </si>
  <si>
    <t>Dotacja celowa otrzymana z budżetu państwa na zadania bieżące z zakresu administracji rządowej zlecone
gminom (związkom gmin, związkom powiatowo-gminnym), związane z realizacją świadczenia wychowawczego
stanowiącego pomoc państwa w wychowywaniu dzieci</t>
  </si>
  <si>
    <t>Niepubliczne Przedszkole "Koszałek-Opałek" w Rożcach</t>
  </si>
  <si>
    <t>Gminna Biblioteka Publiczna w Belsku Dużym</t>
  </si>
  <si>
    <t>Wykonanie wydatków na zadania inwestycyjne na 2021 rok nieobjęte wykazem przedsięwzięć do wieloletniej prognozy finansowej</t>
  </si>
  <si>
    <t>Wykup odcinka sieci wodociagowej położonego w Belsku Dużym</t>
  </si>
  <si>
    <t>Wykup odcinka sieci kanalizacji sanitarnej położonej w Belsku Dużym</t>
  </si>
  <si>
    <t>Przebudowa drogi gminnej 160136w w miejscowości Rębowola</t>
  </si>
  <si>
    <t>Budowa ogrodzenia działki gminnej w Belsku Dużym przy ul. Modrzewiowej 1C</t>
  </si>
  <si>
    <t>Nabycie nieruchomości zabudowanej dz.nr 5 położona w Złotej Górze o pow. 0,73 ha</t>
  </si>
  <si>
    <t>Założenie terenu zieleni i wykonanie nasadzeń w ramach rewitalizacji centrum Belska Dużego</t>
  </si>
  <si>
    <t>Monitoring wizyjny centrum Belska Dużego po II etapie rewitalizacji</t>
  </si>
  <si>
    <t>Przebudowa oraz zmiana sposobu użytkowania poddasza budynku Urzędu Gminy na pomieszczenie administracyjne</t>
  </si>
  <si>
    <t>Zakup pompy przewoźnej wysokiej wydajności dla OSP Belsk Duży</t>
  </si>
  <si>
    <t>Zakup pralnicy wraz z szafą suszącą dla OSP Lewiczyn</t>
  </si>
  <si>
    <t>Remont zbiornika przeciwpożarowego wodnego OSP Wola Łęczeszycka</t>
  </si>
  <si>
    <t>Projekt termomodernizacji budynku Publicznej Szkoły Podstawowej w Belsku Dużym</t>
  </si>
  <si>
    <t>Utwardzenie placu kostką brukową na działce gminnej w Rożcach</t>
  </si>
  <si>
    <t>Budowa podręcznego magazynu sportowego i technicznego przy budynku szatniowo-sanitarnym boiska gminnego w Belski Dużym</t>
  </si>
  <si>
    <t>Modernizacja treningowego boiska trawiastego w Belsku Dużym</t>
  </si>
  <si>
    <t>Budowa siłowni plenerowej przy stawie wiejskim w Małej Wsi</t>
  </si>
  <si>
    <t>Wykonanie wydatków z przedsięwzięć ustalonych w wieloletniej prognozie finansowej gminy za 2021 r.</t>
  </si>
  <si>
    <t>Samodzielny Publiczny Zakład Opieki Zdrowotnej - BELMED w Belsku Dużym</t>
  </si>
  <si>
    <t>Zakup ubrań specjalnych dla OSP Rożce</t>
  </si>
  <si>
    <t>Montaż monitoringu wizyjnego zabezpieczającego sprzęt strażacki w Ochotniczej Straży Pożarnej w Belsku Dużym</t>
  </si>
  <si>
    <t>Zakup Ciężkiego Samochodu Ratowniczo-Gaśniczego dla OSP Lewiczyn</t>
  </si>
  <si>
    <t>Podtrzymywanie i upowszechnianie tradycji narodowej, pielęgnowanie polskości oraz rozwój świadomości narodowej, obywatelskiej i kulturowej</t>
  </si>
  <si>
    <t>Plan na 2021 rok</t>
  </si>
  <si>
    <t>Wykonanie za 2021 rok</t>
  </si>
  <si>
    <t>Remont drogi powiatowej Nr 1626W Skurów-Wilczogóra w msc. Anielin</t>
  </si>
  <si>
    <t>Przebudowa drogi gminnej Nr 160114W w miejscowości Zaborów</t>
  </si>
  <si>
    <t>Zakup wyposażenia dla OSP Wola Łęczeszycka</t>
  </si>
  <si>
    <t>Zakup wyposażenia dla OSP Belsk Duży</t>
  </si>
  <si>
    <t>Wymiana bramy garażowej OSP Wola Łęczeszycka</t>
  </si>
  <si>
    <t xml:space="preserve">GOSPODARKA KOMUNALNA I OCHRONA ŚRODOWISKA </t>
  </si>
  <si>
    <t>Kampania edukacyjna pod hasłem "O powietrze dbanie, to nasze wspólne zadanie"</t>
  </si>
  <si>
    <t>Zakup i wymiana lamp w sołectwie Aleksandrówka</t>
  </si>
  <si>
    <t>Zakup i wymiana lamp w sołectwie Sadków Kolonia</t>
  </si>
  <si>
    <t>Zakup i wymiana lamp w sołectwie Koziel</t>
  </si>
  <si>
    <t>Zakup i wymiana lamp w sołectwie Zaborówek</t>
  </si>
  <si>
    <t>Zakup i wymiana lamp w sołectwie Maciejówka</t>
  </si>
  <si>
    <t>Zakup i wymiana lamp w sołectwie Skowronki</t>
  </si>
  <si>
    <t>Rewitalizacja centrum Belska Dużego II etap - Poprawa jakości życia mieszkańców</t>
  </si>
  <si>
    <t>2016-2021</t>
  </si>
  <si>
    <t>Budowa sieci kanalizacji sanitarnej z przyłączami, przepompowniami i zasilaniem energetycznym dla wsi Anielin i Jarochy - Poprawa jakości życia mieszkańców</t>
  </si>
  <si>
    <t>Przebudowa drogi gminnej nr 160113W w miejscowości Zaborów - Poprawa jakości życia mieszkańców</t>
  </si>
  <si>
    <t>2019-2021</t>
  </si>
  <si>
    <t>2020-2021</t>
  </si>
  <si>
    <t>Przebudowa Publicznej Szkoły Podstawowej w Belsku Dużym - Poprawa jakości życia mieszkańców</t>
  </si>
  <si>
    <t>Budowa kanalizacji sanitarnej od miejscowości Belsk Duży (osiedle PGR) do wsi Rębowola, Skowronki  - Poprawa jakości życia mieszkańców</t>
  </si>
  <si>
    <t>2019-2022</t>
  </si>
  <si>
    <t>Przebudowa drogi gminnej nr 160114W w miejscowości Zaborów - Poprawa jakości życia mieszkańców</t>
  </si>
  <si>
    <t>Przebudowa drogi gminnej nr 160123W w miejscowości Wólka Łęczeszycka - Poprawa jakości życia mieszkańców</t>
  </si>
  <si>
    <t>Wykonanie dokumentacji wraz z pozwoleniami i uzgodnieniami wodno-prawnymi rowów odwadniających we wsi Wólka Łęczeszycka - Poprawa jakości zycia mieszkańców</t>
  </si>
  <si>
    <t>2018-2021</t>
  </si>
  <si>
    <t>Przebudowa budynku stacji uzdatniania wody w miejscowości Łęczeszyce - Poprawa jakości życia mieszkańców</t>
  </si>
  <si>
    <t>2021-2022</t>
  </si>
  <si>
    <t>Niewykorzystane środki pieniężne, o których mowa w art. 217 ust.2 pkt 8</t>
  </si>
  <si>
    <t>Wpływy z pozostałych odsetek</t>
  </si>
  <si>
    <t>Wpływy z tytułu kosztów egzekucyjnych, opłaty komorniczej i kosztów upomnień</t>
  </si>
  <si>
    <t>Wpływy do wyjaśnienia</t>
  </si>
  <si>
    <t>Remont budynku użytkowanego przez OSP Lewiczyn</t>
  </si>
  <si>
    <t>Rewaloryzacja dla obiektu Park Zabytkowy w Oczesałach - etap I - Poprawa jakości życia mieszakńców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</si>
</sst>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;\-#,##0.00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</font>
    <font>
      <b/>
      <sz val="6"/>
      <name val="Arial CE"/>
      <family val="2"/>
      <charset val="238"/>
    </font>
    <font>
      <sz val="6"/>
      <name val="Arial CE"/>
      <family val="2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sz val="10"/>
      <color indexed="10"/>
      <name val="Arial"/>
      <family val="2"/>
      <charset val="238"/>
    </font>
    <font>
      <sz val="12"/>
      <name val="Times New Roman"/>
      <family val="1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6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.5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/>
        <bgColor indexed="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27" fillId="0" borderId="0" applyNumberFormat="0" applyFill="0" applyBorder="0" applyAlignment="0" applyProtection="0">
      <alignment vertical="top"/>
    </xf>
  </cellStyleXfs>
  <cellXfs count="523">
    <xf numFmtId="0" fontId="0" fillId="0" borderId="0" xfId="0"/>
    <xf numFmtId="0" fontId="1" fillId="0" borderId="0" xfId="0" applyFont="1"/>
    <xf numFmtId="4" fontId="0" fillId="0" borderId="0" xfId="0" applyNumberFormat="1"/>
    <xf numFmtId="164" fontId="0" fillId="0" borderId="0" xfId="0" applyNumberFormat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right"/>
    </xf>
    <xf numFmtId="0" fontId="0" fillId="0" borderId="0" xfId="0" applyBorder="1"/>
    <xf numFmtId="0" fontId="8" fillId="0" borderId="0" xfId="1" applyFont="1" applyFill="1" applyAlignment="1">
      <alignment horizontal="right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top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4" fontId="16" fillId="0" borderId="1" xfId="0" applyNumberFormat="1" applyFont="1" applyBorder="1" applyAlignment="1">
      <alignment horizontal="right" vertical="center"/>
    </xf>
    <xf numFmtId="3" fontId="16" fillId="0" borderId="0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vertical="center"/>
    </xf>
    <xf numFmtId="4" fontId="17" fillId="0" borderId="1" xfId="0" applyNumberFormat="1" applyFont="1" applyBorder="1" applyAlignment="1">
      <alignment horizontal="right" vertical="center"/>
    </xf>
    <xf numFmtId="3" fontId="17" fillId="0" borderId="0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vertical="center"/>
    </xf>
    <xf numFmtId="4" fontId="19" fillId="0" borderId="1" xfId="0" applyNumberFormat="1" applyFont="1" applyBorder="1" applyAlignment="1">
      <alignment horizontal="right" vertical="center"/>
    </xf>
    <xf numFmtId="3" fontId="19" fillId="0" borderId="0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0" fontId="16" fillId="0" borderId="14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/>
    <xf numFmtId="0" fontId="16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/>
    </xf>
    <xf numFmtId="0" fontId="23" fillId="0" borderId="0" xfId="0" applyFont="1"/>
    <xf numFmtId="4" fontId="12" fillId="0" borderId="1" xfId="0" applyNumberFormat="1" applyFont="1" applyBorder="1" applyAlignment="1">
      <alignment horizontal="right" vertical="center"/>
    </xf>
    <xf numFmtId="0" fontId="24" fillId="0" borderId="0" xfId="0" applyFont="1"/>
    <xf numFmtId="4" fontId="22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25" fillId="0" borderId="0" xfId="0" applyFont="1" applyAlignment="1">
      <alignment horizontal="center" vertical="center" wrapText="1"/>
    </xf>
    <xf numFmtId="0" fontId="8" fillId="0" borderId="0" xfId="1" applyFont="1" applyFill="1" applyAlignment="1">
      <alignment horizontal="right" wrapText="1"/>
    </xf>
    <xf numFmtId="4" fontId="8" fillId="0" borderId="0" xfId="1" applyNumberFormat="1" applyFont="1" applyFill="1" applyAlignment="1">
      <alignment horizontal="right" wrapText="1"/>
    </xf>
    <xf numFmtId="164" fontId="8" fillId="0" borderId="0" xfId="1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right"/>
    </xf>
    <xf numFmtId="3" fontId="0" fillId="0" borderId="0" xfId="0" applyNumberForma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164" fontId="16" fillId="0" borderId="0" xfId="0" applyNumberFormat="1" applyFont="1" applyAlignment="1">
      <alignment horizontal="right" vertical="center"/>
    </xf>
    <xf numFmtId="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3" fontId="22" fillId="0" borderId="15" xfId="0" applyNumberFormat="1" applyFont="1" applyBorder="1" applyAlignment="1">
      <alignment horizontal="center" vertical="center"/>
    </xf>
    <xf numFmtId="4" fontId="22" fillId="0" borderId="15" xfId="0" applyNumberFormat="1" applyFont="1" applyBorder="1" applyAlignment="1">
      <alignment horizontal="center" vertical="center"/>
    </xf>
    <xf numFmtId="164" fontId="22" fillId="0" borderId="15" xfId="0" applyNumberFormat="1" applyFont="1" applyBorder="1" applyAlignment="1">
      <alignment horizontal="center" vertical="center"/>
    </xf>
    <xf numFmtId="3" fontId="23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center" wrapText="1"/>
    </xf>
    <xf numFmtId="4" fontId="12" fillId="4" borderId="12" xfId="0" applyNumberFormat="1" applyFont="1" applyFill="1" applyBorder="1" applyAlignment="1">
      <alignment horizontal="center" vertical="center" wrapText="1"/>
    </xf>
    <xf numFmtId="4" fontId="12" fillId="4" borderId="0" xfId="0" applyNumberFormat="1" applyFont="1" applyFill="1" applyBorder="1" applyAlignment="1">
      <alignment horizontal="center" vertical="center" wrapText="1"/>
    </xf>
    <xf numFmtId="4" fontId="12" fillId="4" borderId="10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3" fontId="24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2" fillId="0" borderId="0" xfId="0" applyFont="1" applyBorder="1"/>
    <xf numFmtId="0" fontId="22" fillId="0" borderId="0" xfId="0" applyFont="1" applyBorder="1" applyAlignment="1">
      <alignment wrapText="1"/>
    </xf>
    <xf numFmtId="3" fontId="22" fillId="0" borderId="0" xfId="0" applyNumberFormat="1" applyFont="1" applyBorder="1"/>
    <xf numFmtId="4" fontId="22" fillId="0" borderId="0" xfId="0" applyNumberFormat="1" applyFont="1" applyBorder="1"/>
    <xf numFmtId="164" fontId="22" fillId="0" borderId="0" xfId="0" applyNumberFormat="1" applyFont="1" applyBorder="1"/>
    <xf numFmtId="4" fontId="16" fillId="0" borderId="14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2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22" fillId="0" borderId="1" xfId="0" applyNumberFormat="1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right" vertical="center" wrapText="1"/>
    </xf>
    <xf numFmtId="4" fontId="12" fillId="0" borderId="15" xfId="0" applyNumberFormat="1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4" fontId="17" fillId="0" borderId="14" xfId="0" applyNumberFormat="1" applyFont="1" applyBorder="1" applyAlignment="1">
      <alignment horizontal="right" vertical="center"/>
    </xf>
    <xf numFmtId="4" fontId="17" fillId="0" borderId="15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4" fontId="1" fillId="0" borderId="0" xfId="0" applyNumberFormat="1" applyFont="1"/>
    <xf numFmtId="0" fontId="4" fillId="4" borderId="15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7" fillId="0" borderId="0" xfId="0" applyFont="1" applyBorder="1"/>
    <xf numFmtId="49" fontId="7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4" fontId="4" fillId="4" borderId="1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3" fontId="4" fillId="4" borderId="15" xfId="0" applyNumberFormat="1" applyFont="1" applyFill="1" applyBorder="1" applyAlignment="1">
      <alignment horizontal="center" vertical="center" wrapText="1"/>
    </xf>
    <xf numFmtId="4" fontId="4" fillId="4" borderId="15" xfId="0" applyNumberFormat="1" applyFont="1" applyFill="1" applyBorder="1" applyAlignment="1">
      <alignment horizontal="center" vertical="center" wrapText="1"/>
    </xf>
    <xf numFmtId="49" fontId="29" fillId="0" borderId="0" xfId="0" applyNumberFormat="1" applyFont="1"/>
    <xf numFmtId="3" fontId="29" fillId="0" borderId="0" xfId="0" applyNumberFormat="1" applyFont="1"/>
    <xf numFmtId="4" fontId="29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horizontal="center" vertical="center"/>
    </xf>
    <xf numFmtId="4" fontId="8" fillId="0" borderId="15" xfId="0" applyNumberFormat="1" applyFont="1" applyBorder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/>
    </xf>
    <xf numFmtId="0" fontId="30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center"/>
    </xf>
    <xf numFmtId="49" fontId="4" fillId="4" borderId="15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7" fillId="3" borderId="18" xfId="0" applyNumberFormat="1" applyFont="1" applyFill="1" applyBorder="1" applyAlignment="1" applyProtection="1">
      <alignment horizontal="right" wrapText="1"/>
    </xf>
    <xf numFmtId="166" fontId="7" fillId="3" borderId="19" xfId="0" applyNumberFormat="1" applyFont="1" applyFill="1" applyBorder="1" applyAlignment="1" applyProtection="1">
      <alignment horizontal="right" wrapText="1"/>
    </xf>
    <xf numFmtId="4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4" fontId="28" fillId="7" borderId="1" xfId="3" applyNumberFormat="1" applyFont="1" applyFill="1" applyBorder="1" applyAlignment="1" applyProtection="1">
      <alignment horizontal="right" wrapText="1"/>
      <protection locked="0"/>
    </xf>
    <xf numFmtId="4" fontId="28" fillId="6" borderId="21" xfId="3" applyNumberFormat="1" applyFont="1" applyFill="1" applyBorder="1" applyAlignment="1" applyProtection="1">
      <alignment horizontal="right" wrapText="1"/>
      <protection locked="0"/>
    </xf>
    <xf numFmtId="4" fontId="28" fillId="6" borderId="1" xfId="3" applyNumberFormat="1" applyFont="1" applyFill="1" applyBorder="1" applyAlignment="1" applyProtection="1">
      <alignment horizontal="right" wrapText="1"/>
      <protection locked="0"/>
    </xf>
    <xf numFmtId="0" fontId="28" fillId="6" borderId="1" xfId="3" applyNumberFormat="1" applyFont="1" applyFill="1" applyBorder="1" applyAlignment="1" applyProtection="1">
      <alignment horizontal="right" wrapText="1"/>
      <protection locked="0"/>
    </xf>
    <xf numFmtId="4" fontId="28" fillId="6" borderId="22" xfId="3" applyNumberFormat="1" applyFont="1" applyFill="1" applyBorder="1" applyAlignment="1" applyProtection="1">
      <alignment horizontal="right" wrapText="1"/>
      <protection locked="0"/>
    </xf>
    <xf numFmtId="2" fontId="28" fillId="6" borderId="1" xfId="3" applyNumberFormat="1" applyFont="1" applyFill="1" applyBorder="1" applyAlignment="1" applyProtection="1">
      <alignment horizontal="right" wrapText="1"/>
      <protection locked="0"/>
    </xf>
    <xf numFmtId="49" fontId="6" fillId="0" borderId="10" xfId="0" applyNumberFormat="1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4" fontId="6" fillId="0" borderId="15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right"/>
    </xf>
    <xf numFmtId="166" fontId="7" fillId="3" borderId="18" xfId="0" applyNumberFormat="1" applyFont="1" applyFill="1" applyBorder="1" applyAlignment="1" applyProtection="1">
      <alignment horizontal="right" wrapText="1"/>
    </xf>
    <xf numFmtId="4" fontId="7" fillId="0" borderId="1" xfId="0" applyNumberFormat="1" applyFont="1" applyFill="1" applyBorder="1" applyAlignment="1">
      <alignment horizontal="right"/>
    </xf>
    <xf numFmtId="4" fontId="28" fillId="6" borderId="0" xfId="3" applyNumberFormat="1" applyFont="1" applyFill="1" applyBorder="1" applyAlignment="1" applyProtection="1">
      <alignment horizontal="right" wrapText="1"/>
      <protection locked="0"/>
    </xf>
    <xf numFmtId="0" fontId="28" fillId="6" borderId="21" xfId="3" applyNumberFormat="1" applyFont="1" applyFill="1" applyBorder="1" applyAlignment="1" applyProtection="1">
      <alignment horizontal="right" wrapText="1"/>
      <protection locked="0"/>
    </xf>
    <xf numFmtId="4" fontId="28" fillId="6" borderId="20" xfId="3" applyNumberFormat="1" applyFont="1" applyFill="1" applyBorder="1" applyAlignment="1" applyProtection="1">
      <alignment horizontal="right" wrapText="1"/>
      <protection locked="0"/>
    </xf>
    <xf numFmtId="49" fontId="29" fillId="0" borderId="0" xfId="0" applyNumberFormat="1" applyFont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3" borderId="18" xfId="0" applyNumberFormat="1" applyFont="1" applyFill="1" applyBorder="1" applyAlignment="1" applyProtection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3" borderId="18" xfId="0" applyNumberFormat="1" applyFont="1" applyFill="1" applyBorder="1" applyAlignment="1" applyProtection="1">
      <alignment horizontal="left" wrapText="1"/>
    </xf>
    <xf numFmtId="0" fontId="29" fillId="0" borderId="0" xfId="0" applyFont="1" applyAlignment="1">
      <alignment horizontal="left" vertical="center"/>
    </xf>
    <xf numFmtId="0" fontId="29" fillId="0" borderId="0" xfId="0" applyFont="1" applyAlignment="1"/>
    <xf numFmtId="0" fontId="29" fillId="0" borderId="0" xfId="0" applyFont="1" applyAlignment="1">
      <alignment horizontal="right"/>
    </xf>
    <xf numFmtId="0" fontId="31" fillId="0" borderId="0" xfId="0" applyFont="1"/>
    <xf numFmtId="49" fontId="29" fillId="0" borderId="1" xfId="0" applyNumberFormat="1" applyFont="1" applyFill="1" applyBorder="1" applyAlignment="1">
      <alignment horizontal="center"/>
    </xf>
    <xf numFmtId="166" fontId="28" fillId="0" borderId="19" xfId="0" applyNumberFormat="1" applyFont="1" applyFill="1" applyBorder="1" applyAlignment="1" applyProtection="1">
      <alignment horizontal="right" wrapText="1"/>
    </xf>
    <xf numFmtId="4" fontId="31" fillId="0" borderId="1" xfId="0" applyNumberFormat="1" applyFont="1" applyBorder="1" applyAlignment="1"/>
    <xf numFmtId="4" fontId="29" fillId="0" borderId="1" xfId="0" applyNumberFormat="1" applyFont="1" applyBorder="1"/>
    <xf numFmtId="166" fontId="31" fillId="0" borderId="1" xfId="0" applyNumberFormat="1" applyFont="1" applyBorder="1" applyAlignment="1"/>
    <xf numFmtId="4" fontId="29" fillId="0" borderId="1" xfId="0" applyNumberFormat="1" applyFont="1" applyBorder="1" applyAlignment="1"/>
    <xf numFmtId="4" fontId="31" fillId="0" borderId="1" xfId="0" applyNumberFormat="1" applyFont="1" applyBorder="1" applyAlignment="1">
      <alignment horizontal="right"/>
    </xf>
    <xf numFmtId="0" fontId="31" fillId="0" borderId="0" xfId="0" applyFont="1" applyAlignment="1">
      <alignment horizontal="right"/>
    </xf>
    <xf numFmtId="4" fontId="29" fillId="0" borderId="0" xfId="0" applyNumberFormat="1" applyFont="1" applyAlignment="1"/>
    <xf numFmtId="49" fontId="29" fillId="0" borderId="0" xfId="0" applyNumberFormat="1" applyFont="1" applyAlignment="1">
      <alignment horizontal="center" vertical="center"/>
    </xf>
    <xf numFmtId="49" fontId="29" fillId="0" borderId="0" xfId="0" applyNumberFormat="1" applyFont="1" applyAlignment="1">
      <alignment horizontal="right" vertical="center"/>
    </xf>
    <xf numFmtId="4" fontId="29" fillId="0" borderId="0" xfId="0" applyNumberFormat="1" applyFont="1" applyAlignment="1">
      <alignment vertical="center"/>
    </xf>
    <xf numFmtId="164" fontId="29" fillId="0" borderId="0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164" fontId="29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/>
    </xf>
    <xf numFmtId="0" fontId="7" fillId="3" borderId="0" xfId="0" applyFont="1" applyFill="1" applyAlignment="1">
      <alignment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" fontId="6" fillId="2" borderId="14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65" fontId="29" fillId="0" borderId="0" xfId="0" applyNumberFormat="1" applyFont="1"/>
    <xf numFmtId="4" fontId="6" fillId="4" borderId="2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9" fontId="6" fillId="4" borderId="15" xfId="0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3" fontId="7" fillId="4" borderId="15" xfId="0" applyNumberFormat="1" applyFont="1" applyFill="1" applyBorder="1" applyAlignment="1">
      <alignment horizontal="center" vertical="center" wrapText="1"/>
    </xf>
    <xf numFmtId="4" fontId="7" fillId="4" borderId="15" xfId="0" applyNumberFormat="1" applyFont="1" applyFill="1" applyBorder="1" applyAlignment="1">
      <alignment horizontal="center" vertical="center" wrapText="1"/>
    </xf>
    <xf numFmtId="165" fontId="7" fillId="4" borderId="15" xfId="0" applyNumberFormat="1" applyFont="1" applyFill="1" applyBorder="1" applyAlignment="1">
      <alignment horizontal="center" vertical="center" wrapText="1"/>
    </xf>
    <xf numFmtId="4" fontId="6" fillId="4" borderId="15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right"/>
    </xf>
    <xf numFmtId="4" fontId="29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49" fontId="6" fillId="0" borderId="13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4" fontId="6" fillId="0" borderId="3" xfId="0" applyNumberFormat="1" applyFont="1" applyBorder="1" applyAlignment="1">
      <alignment horizontal="right"/>
    </xf>
    <xf numFmtId="49" fontId="6" fillId="0" borderId="2" xfId="0" applyNumberFormat="1" applyFont="1" applyBorder="1" applyAlignment="1">
      <alignment horizontal="right"/>
    </xf>
    <xf numFmtId="49" fontId="6" fillId="0" borderId="6" xfId="0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49" fontId="29" fillId="0" borderId="0" xfId="0" applyNumberFormat="1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3" fontId="29" fillId="0" borderId="0" xfId="0" applyNumberFormat="1" applyFont="1" applyBorder="1" applyAlignment="1">
      <alignment horizontal="right"/>
    </xf>
    <xf numFmtId="4" fontId="29" fillId="0" borderId="0" xfId="0" applyNumberFormat="1" applyFont="1" applyBorder="1" applyAlignment="1">
      <alignment horizontal="right"/>
    </xf>
    <xf numFmtId="165" fontId="29" fillId="0" borderId="0" xfId="0" applyNumberFormat="1" applyFont="1" applyBorder="1" applyAlignment="1">
      <alignment horizontal="right"/>
    </xf>
    <xf numFmtId="49" fontId="29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right"/>
    </xf>
    <xf numFmtId="4" fontId="29" fillId="0" borderId="0" xfId="0" applyNumberFormat="1" applyFont="1" applyAlignment="1">
      <alignment horizontal="right"/>
    </xf>
    <xf numFmtId="165" fontId="29" fillId="0" borderId="0" xfId="0" applyNumberFormat="1" applyFont="1" applyAlignment="1">
      <alignment horizontal="right"/>
    </xf>
    <xf numFmtId="0" fontId="29" fillId="0" borderId="1" xfId="0" applyFont="1" applyBorder="1" applyAlignment="1">
      <alignment horizontal="left"/>
    </xf>
    <xf numFmtId="0" fontId="6" fillId="0" borderId="13" xfId="0" applyFont="1" applyBorder="1" applyAlignment="1">
      <alignment horizontal="left" wrapText="1"/>
    </xf>
    <xf numFmtId="0" fontId="2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4" fontId="10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6" fillId="4" borderId="1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3" fontId="32" fillId="0" borderId="1" xfId="0" applyNumberFormat="1" applyFont="1" applyBorder="1" applyAlignment="1">
      <alignment horizontal="center" vertical="center"/>
    </xf>
    <xf numFmtId="3" fontId="32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6" fillId="0" borderId="0" xfId="0" applyFont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/>
    </xf>
    <xf numFmtId="3" fontId="29" fillId="0" borderId="1" xfId="0" applyNumberFormat="1" applyFont="1" applyBorder="1" applyAlignment="1">
      <alignment vertical="center"/>
    </xf>
    <xf numFmtId="4" fontId="29" fillId="0" borderId="0" xfId="0" applyNumberFormat="1" applyFont="1" applyAlignment="1">
      <alignment horizontal="left" vertical="center"/>
    </xf>
    <xf numFmtId="4" fontId="5" fillId="0" borderId="1" xfId="0" applyNumberFormat="1" applyFont="1" applyBorder="1" applyAlignment="1">
      <alignment horizontal="right"/>
    </xf>
    <xf numFmtId="0" fontId="31" fillId="0" borderId="1" xfId="0" applyFont="1" applyBorder="1" applyAlignment="1">
      <alignment horizontal="left" wrapText="1"/>
    </xf>
    <xf numFmtId="0" fontId="29" fillId="0" borderId="1" xfId="0" applyFont="1" applyBorder="1" applyAlignment="1">
      <alignment horizontal="left" wrapText="1"/>
    </xf>
    <xf numFmtId="0" fontId="31" fillId="0" borderId="1" xfId="0" applyFont="1" applyBorder="1" applyAlignment="1">
      <alignment horizontal="left"/>
    </xf>
    <xf numFmtId="9" fontId="7" fillId="0" borderId="1" xfId="0" applyNumberFormat="1" applyFont="1" applyBorder="1" applyAlignment="1">
      <alignment horizontal="right"/>
    </xf>
    <xf numFmtId="9" fontId="6" fillId="0" borderId="1" xfId="0" applyNumberFormat="1" applyFont="1" applyBorder="1" applyAlignment="1">
      <alignment horizontal="right"/>
    </xf>
    <xf numFmtId="49" fontId="31" fillId="0" borderId="1" xfId="0" applyNumberFormat="1" applyFont="1" applyBorder="1" applyAlignment="1"/>
    <xf numFmtId="0" fontId="31" fillId="0" borderId="1" xfId="0" applyFont="1" applyBorder="1" applyAlignment="1">
      <alignment wrapText="1"/>
    </xf>
    <xf numFmtId="0" fontId="31" fillId="0" borderId="1" xfId="0" applyFont="1" applyBorder="1" applyAlignment="1"/>
    <xf numFmtId="4" fontId="31" fillId="3" borderId="1" xfId="0" applyNumberFormat="1" applyFont="1" applyFill="1" applyBorder="1" applyAlignment="1">
      <alignment horizontal="right"/>
    </xf>
    <xf numFmtId="0" fontId="28" fillId="0" borderId="18" xfId="0" applyNumberFormat="1" applyFont="1" applyFill="1" applyBorder="1" applyAlignment="1" applyProtection="1">
      <alignment wrapText="1"/>
    </xf>
    <xf numFmtId="0" fontId="29" fillId="0" borderId="1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9" fontId="6" fillId="0" borderId="9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164" fontId="7" fillId="3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right"/>
    </xf>
    <xf numFmtId="49" fontId="6" fillId="0" borderId="9" xfId="0" applyNumberFormat="1" applyFont="1" applyBorder="1" applyAlignment="1">
      <alignment horizontal="right"/>
    </xf>
    <xf numFmtId="164" fontId="6" fillId="0" borderId="15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center"/>
    </xf>
    <xf numFmtId="0" fontId="7" fillId="3" borderId="18" xfId="0" applyNumberFormat="1" applyFont="1" applyFill="1" applyBorder="1" applyAlignment="1" applyProtection="1">
      <alignment horizontal="center" wrapText="1"/>
    </xf>
    <xf numFmtId="49" fontId="6" fillId="0" borderId="1" xfId="0" applyNumberFormat="1" applyFont="1" applyBorder="1" applyAlignment="1">
      <alignment horizontal="center"/>
    </xf>
    <xf numFmtId="49" fontId="29" fillId="0" borderId="1" xfId="0" applyNumberFormat="1" applyFont="1" applyFill="1" applyBorder="1" applyAlignment="1"/>
    <xf numFmtId="49" fontId="29" fillId="0" borderId="1" xfId="0" applyNumberFormat="1" applyFont="1" applyBorder="1" applyAlignment="1"/>
    <xf numFmtId="9" fontId="6" fillId="0" borderId="13" xfId="0" applyNumberFormat="1" applyFont="1" applyBorder="1" applyAlignment="1">
      <alignment horizontal="right"/>
    </xf>
    <xf numFmtId="9" fontId="16" fillId="0" borderId="1" xfId="0" applyNumberFormat="1" applyFont="1" applyBorder="1" applyAlignment="1">
      <alignment horizontal="right" vertical="center"/>
    </xf>
    <xf numFmtId="9" fontId="19" fillId="0" borderId="1" xfId="0" applyNumberFormat="1" applyFont="1" applyBorder="1" applyAlignment="1">
      <alignment horizontal="right" vertical="center"/>
    </xf>
    <xf numFmtId="164" fontId="29" fillId="0" borderId="0" xfId="0" applyNumberFormat="1" applyFont="1"/>
    <xf numFmtId="4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49" fontId="29" fillId="0" borderId="0" xfId="0" applyNumberFormat="1" applyFont="1" applyAlignment="1">
      <alignment vertical="center"/>
    </xf>
    <xf numFmtId="3" fontId="29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right" vertical="center"/>
    </xf>
    <xf numFmtId="3" fontId="6" fillId="4" borderId="4" xfId="0" applyNumberFormat="1" applyFont="1" applyFill="1" applyBorder="1" applyAlignment="1">
      <alignment horizontal="center" vertical="center"/>
    </xf>
    <xf numFmtId="164" fontId="6" fillId="4" borderId="12" xfId="0" applyNumberFormat="1" applyFont="1" applyFill="1" applyBorder="1" applyAlignment="1">
      <alignment horizontal="center" vertical="center" wrapText="1"/>
    </xf>
    <xf numFmtId="3" fontId="6" fillId="4" borderId="4" xfId="0" applyNumberFormat="1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/>
    </xf>
    <xf numFmtId="164" fontId="6" fillId="4" borderId="10" xfId="0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0" fontId="5" fillId="0" borderId="0" xfId="0" applyFont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0" xfId="0" applyFont="1" applyFill="1"/>
    <xf numFmtId="0" fontId="29" fillId="0" borderId="1" xfId="0" applyFont="1" applyFill="1" applyBorder="1" applyAlignment="1">
      <alignment horizontal="left"/>
    </xf>
    <xf numFmtId="0" fontId="29" fillId="0" borderId="0" xfId="0" applyFont="1" applyFill="1"/>
    <xf numFmtId="49" fontId="29" fillId="0" borderId="1" xfId="0" applyNumberFormat="1" applyFont="1" applyBorder="1" applyAlignment="1">
      <alignment horizontal="center"/>
    </xf>
    <xf numFmtId="0" fontId="5" fillId="0" borderId="4" xfId="2" applyFont="1" applyFill="1" applyBorder="1" applyAlignment="1">
      <alignment horizontal="left" wrapText="1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49" fontId="29" fillId="0" borderId="13" xfId="0" applyNumberFormat="1" applyFont="1" applyBorder="1" applyAlignment="1">
      <alignment horizontal="center"/>
    </xf>
    <xf numFmtId="0" fontId="29" fillId="0" borderId="13" xfId="0" applyFont="1" applyBorder="1" applyAlignment="1">
      <alignment horizontal="left"/>
    </xf>
    <xf numFmtId="0" fontId="29" fillId="0" borderId="0" xfId="0" applyFont="1" applyBorder="1"/>
    <xf numFmtId="4" fontId="5" fillId="0" borderId="1" xfId="0" applyNumberFormat="1" applyFont="1" applyFill="1" applyBorder="1" applyAlignment="1">
      <alignment horizontal="right"/>
    </xf>
    <xf numFmtId="4" fontId="29" fillId="0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 wrapText="1"/>
    </xf>
    <xf numFmtId="4" fontId="29" fillId="0" borderId="1" xfId="0" applyNumberFormat="1" applyFont="1" applyFill="1" applyBorder="1" applyAlignment="1">
      <alignment horizontal="right" wrapText="1"/>
    </xf>
    <xf numFmtId="4" fontId="29" fillId="0" borderId="1" xfId="0" applyNumberFormat="1" applyFont="1" applyBorder="1" applyAlignment="1">
      <alignment horizontal="right" wrapText="1"/>
    </xf>
    <xf numFmtId="4" fontId="29" fillId="0" borderId="13" xfId="0" applyNumberFormat="1" applyFont="1" applyBorder="1" applyAlignment="1">
      <alignment horizontal="right"/>
    </xf>
    <xf numFmtId="4" fontId="5" fillId="0" borderId="13" xfId="0" applyNumberFormat="1" applyFont="1" applyBorder="1" applyAlignment="1">
      <alignment horizontal="right"/>
    </xf>
    <xf numFmtId="4" fontId="29" fillId="0" borderId="8" xfId="0" applyNumberFormat="1" applyFont="1" applyBorder="1" applyAlignment="1">
      <alignment horizontal="right"/>
    </xf>
    <xf numFmtId="4" fontId="29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 indent="2"/>
    </xf>
    <xf numFmtId="3" fontId="29" fillId="0" borderId="0" xfId="0" applyNumberFormat="1" applyFont="1" applyFill="1" applyBorder="1" applyAlignment="1">
      <alignment vertical="center"/>
    </xf>
    <xf numFmtId="3" fontId="29" fillId="0" borderId="0" xfId="0" applyNumberFormat="1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horizontal="left" vertical="center" indent="2"/>
    </xf>
    <xf numFmtId="3" fontId="29" fillId="0" borderId="13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49" fontId="5" fillId="0" borderId="1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29" fillId="0" borderId="1" xfId="0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9" fontId="5" fillId="0" borderId="13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vertical="center"/>
    </xf>
    <xf numFmtId="10" fontId="6" fillId="0" borderId="1" xfId="0" applyNumberFormat="1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  <xf numFmtId="0" fontId="35" fillId="0" borderId="19" xfId="0" applyNumberFormat="1" applyFont="1" applyFill="1" applyBorder="1" applyAlignment="1" applyProtection="1">
      <alignment horizontal="left" vertical="center" wrapText="1"/>
    </xf>
    <xf numFmtId="0" fontId="35" fillId="0" borderId="23" xfId="0" applyNumberFormat="1" applyFont="1" applyFill="1" applyBorder="1" applyAlignment="1" applyProtection="1">
      <alignment horizontal="left" vertical="center" wrapText="1"/>
    </xf>
    <xf numFmtId="0" fontId="35" fillId="0" borderId="1" xfId="0" applyNumberFormat="1" applyFont="1" applyFill="1" applyBorder="1" applyAlignment="1" applyProtection="1">
      <alignment horizontal="left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49" fontId="29" fillId="0" borderId="13" xfId="0" applyNumberFormat="1" applyFont="1" applyBorder="1" applyAlignment="1"/>
    <xf numFmtId="0" fontId="28" fillId="0" borderId="24" xfId="0" applyNumberFormat="1" applyFont="1" applyFill="1" applyBorder="1" applyAlignment="1" applyProtection="1">
      <alignment wrapText="1"/>
    </xf>
    <xf numFmtId="166" fontId="28" fillId="0" borderId="23" xfId="0" applyNumberFormat="1" applyFont="1" applyFill="1" applyBorder="1" applyAlignment="1" applyProtection="1">
      <alignment horizontal="right" wrapText="1"/>
    </xf>
    <xf numFmtId="49" fontId="29" fillId="0" borderId="15" xfId="0" applyNumberFormat="1" applyFont="1" applyBorder="1" applyAlignment="1"/>
    <xf numFmtId="0" fontId="28" fillId="0" borderId="25" xfId="0" applyNumberFormat="1" applyFont="1" applyFill="1" applyBorder="1" applyAlignment="1" applyProtection="1">
      <alignment wrapText="1"/>
    </xf>
    <xf numFmtId="166" fontId="28" fillId="0" borderId="26" xfId="0" applyNumberFormat="1" applyFont="1" applyFill="1" applyBorder="1" applyAlignment="1" applyProtection="1">
      <alignment horizontal="right" wrapText="1"/>
    </xf>
    <xf numFmtId="4" fontId="5" fillId="0" borderId="15" xfId="0" applyNumberFormat="1" applyFont="1" applyBorder="1" applyAlignment="1">
      <alignment horizontal="right"/>
    </xf>
    <xf numFmtId="0" fontId="28" fillId="0" borderId="1" xfId="0" applyNumberFormat="1" applyFont="1" applyFill="1" applyBorder="1" applyAlignment="1" applyProtection="1">
      <alignment wrapText="1"/>
    </xf>
    <xf numFmtId="166" fontId="28" fillId="0" borderId="1" xfId="0" applyNumberFormat="1" applyFont="1" applyFill="1" applyBorder="1" applyAlignment="1" applyProtection="1">
      <alignment horizontal="right" wrapText="1"/>
    </xf>
    <xf numFmtId="4" fontId="7" fillId="0" borderId="13" xfId="0" applyNumberFormat="1" applyFont="1" applyBorder="1" applyAlignment="1">
      <alignment horizontal="right"/>
    </xf>
    <xf numFmtId="4" fontId="7" fillId="0" borderId="15" xfId="0" applyNumberFormat="1" applyFont="1" applyBorder="1" applyAlignment="1">
      <alignment horizontal="right"/>
    </xf>
    <xf numFmtId="49" fontId="7" fillId="0" borderId="13" xfId="0" applyNumberFormat="1" applyFont="1" applyBorder="1" applyAlignment="1">
      <alignment horizontal="center"/>
    </xf>
    <xf numFmtId="0" fontId="7" fillId="3" borderId="24" xfId="0" applyNumberFormat="1" applyFont="1" applyFill="1" applyBorder="1" applyAlignment="1" applyProtection="1">
      <alignment horizontal="center" wrapText="1"/>
    </xf>
    <xf numFmtId="0" fontId="7" fillId="3" borderId="24" xfId="0" applyNumberFormat="1" applyFont="1" applyFill="1" applyBorder="1" applyAlignment="1" applyProtection="1">
      <alignment horizontal="left" wrapText="1"/>
    </xf>
    <xf numFmtId="166" fontId="7" fillId="3" borderId="23" xfId="0" applyNumberFormat="1" applyFont="1" applyFill="1" applyBorder="1" applyAlignment="1" applyProtection="1">
      <alignment horizontal="right" wrapText="1"/>
    </xf>
    <xf numFmtId="4" fontId="28" fillId="6" borderId="13" xfId="3" applyNumberFormat="1" applyFont="1" applyFill="1" applyBorder="1" applyAlignment="1" applyProtection="1">
      <alignment horizontal="right" wrapText="1"/>
      <protection locked="0"/>
    </xf>
    <xf numFmtId="165" fontId="7" fillId="0" borderId="13" xfId="0" applyNumberFormat="1" applyFont="1" applyBorder="1" applyAlignment="1">
      <alignment horizontal="right"/>
    </xf>
    <xf numFmtId="164" fontId="7" fillId="0" borderId="13" xfId="0" applyNumberFormat="1" applyFont="1" applyBorder="1" applyAlignment="1">
      <alignment horizontal="right"/>
    </xf>
    <xf numFmtId="0" fontId="7" fillId="3" borderId="1" xfId="0" applyNumberFormat="1" applyFont="1" applyFill="1" applyBorder="1" applyAlignment="1" applyProtection="1">
      <alignment horizontal="center" wrapText="1"/>
    </xf>
    <xf numFmtId="0" fontId="5" fillId="3" borderId="1" xfId="0" applyNumberFormat="1" applyFont="1" applyFill="1" applyBorder="1" applyAlignment="1" applyProtection="1">
      <alignment wrapText="1"/>
    </xf>
    <xf numFmtId="166" fontId="7" fillId="3" borderId="1" xfId="0" applyNumberFormat="1" applyFont="1" applyFill="1" applyBorder="1" applyAlignment="1" applyProtection="1">
      <alignment horizontal="right" wrapText="1"/>
    </xf>
    <xf numFmtId="0" fontId="7" fillId="3" borderId="1" xfId="0" applyNumberFormat="1" applyFont="1" applyFill="1" applyBorder="1" applyAlignment="1" applyProtection="1">
      <alignment horizontal="left" wrapText="1"/>
    </xf>
    <xf numFmtId="0" fontId="8" fillId="0" borderId="17" xfId="0" applyFont="1" applyBorder="1" applyAlignment="1">
      <alignment horizontal="right"/>
    </xf>
    <xf numFmtId="4" fontId="8" fillId="0" borderId="17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4" fontId="36" fillId="0" borderId="1" xfId="0" applyNumberFormat="1" applyFont="1" applyBorder="1"/>
    <xf numFmtId="4" fontId="37" fillId="0" borderId="1" xfId="0" applyNumberFormat="1" applyFont="1" applyBorder="1" applyAlignment="1"/>
    <xf numFmtId="4" fontId="37" fillId="0" borderId="1" xfId="0" applyNumberFormat="1" applyFont="1" applyBorder="1"/>
    <xf numFmtId="0" fontId="6" fillId="0" borderId="0" xfId="0" applyFont="1" applyBorder="1" applyAlignment="1">
      <alignment horizontal="right" vertical="center"/>
    </xf>
    <xf numFmtId="4" fontId="6" fillId="0" borderId="0" xfId="0" applyNumberFormat="1" applyFont="1" applyBorder="1" applyAlignment="1">
      <alignment vertical="center"/>
    </xf>
    <xf numFmtId="9" fontId="5" fillId="0" borderId="1" xfId="0" applyNumberFormat="1" applyFont="1" applyBorder="1" applyAlignment="1">
      <alignment horizontal="right"/>
    </xf>
    <xf numFmtId="0" fontId="31" fillId="0" borderId="0" xfId="0" applyFont="1" applyAlignment="1">
      <alignment horizontal="center"/>
    </xf>
    <xf numFmtId="0" fontId="30" fillId="2" borderId="4" xfId="0" applyFont="1" applyFill="1" applyBorder="1" applyAlignment="1">
      <alignment horizontal="center"/>
    </xf>
    <xf numFmtId="0" fontId="30" fillId="2" borderId="5" xfId="0" applyFont="1" applyFill="1" applyBorder="1" applyAlignment="1">
      <alignment horizontal="center"/>
    </xf>
    <xf numFmtId="0" fontId="30" fillId="2" borderId="4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/>
    </xf>
    <xf numFmtId="0" fontId="30" fillId="2" borderId="6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/>
    </xf>
    <xf numFmtId="49" fontId="31" fillId="0" borderId="2" xfId="0" applyNumberFormat="1" applyFont="1" applyBorder="1" applyAlignment="1">
      <alignment horizontal="right"/>
    </xf>
    <xf numFmtId="49" fontId="31" fillId="0" borderId="3" xfId="0" applyNumberFormat="1" applyFont="1" applyBorder="1" applyAlignment="1">
      <alignment horizontal="right"/>
    </xf>
    <xf numFmtId="0" fontId="30" fillId="2" borderId="7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/>
    </xf>
    <xf numFmtId="49" fontId="30" fillId="2" borderId="13" xfId="0" applyNumberFormat="1" applyFont="1" applyFill="1" applyBorder="1" applyAlignment="1">
      <alignment horizontal="center" vertical="center"/>
    </xf>
    <xf numFmtId="49" fontId="30" fillId="2" borderId="14" xfId="0" applyNumberFormat="1" applyFont="1" applyFill="1" applyBorder="1" applyAlignment="1">
      <alignment horizontal="center" vertical="center"/>
    </xf>
    <xf numFmtId="49" fontId="30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2" fontId="29" fillId="0" borderId="6" xfId="0" applyNumberFormat="1" applyFont="1" applyBorder="1" applyAlignment="1">
      <alignment horizontal="center" vertical="center"/>
    </xf>
    <xf numFmtId="2" fontId="29" fillId="0" borderId="3" xfId="0" applyNumberFormat="1" applyFont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4" fontId="4" fillId="4" borderId="13" xfId="0" applyNumberFormat="1" applyFont="1" applyFill="1" applyBorder="1" applyAlignment="1">
      <alignment horizontal="center" vertical="center" wrapText="1"/>
    </xf>
    <xf numFmtId="4" fontId="4" fillId="4" borderId="15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/>
    </xf>
    <xf numFmtId="49" fontId="4" fillId="4" borderId="13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  <xf numFmtId="4" fontId="6" fillId="4" borderId="13" xfId="0" applyNumberFormat="1" applyFont="1" applyFill="1" applyBorder="1" applyAlignment="1">
      <alignment horizontal="center" vertical="center" wrapText="1"/>
    </xf>
    <xf numFmtId="4" fontId="6" fillId="4" borderId="15" xfId="0" applyNumberFormat="1" applyFont="1" applyFill="1" applyBorder="1" applyAlignment="1">
      <alignment horizontal="center" vertical="center" wrapText="1"/>
    </xf>
    <xf numFmtId="49" fontId="6" fillId="4" borderId="13" xfId="0" applyNumberFormat="1" applyFont="1" applyFill="1" applyBorder="1" applyAlignment="1">
      <alignment horizontal="center" vertical="center" wrapText="1"/>
    </xf>
    <xf numFmtId="49" fontId="6" fillId="4" borderId="15" xfId="0" applyNumberFormat="1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49" fontId="6" fillId="4" borderId="13" xfId="0" applyNumberFormat="1" applyFont="1" applyFill="1" applyBorder="1" applyAlignment="1">
      <alignment horizontal="center" vertical="center"/>
    </xf>
    <xf numFmtId="49" fontId="6" fillId="4" borderId="15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/>
    </xf>
    <xf numFmtId="4" fontId="6" fillId="4" borderId="10" xfId="0" applyNumberFormat="1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3" fontId="12" fillId="4" borderId="4" xfId="0" applyNumberFormat="1" applyFont="1" applyFill="1" applyBorder="1" applyAlignment="1">
      <alignment horizontal="center" vertical="center" wrapText="1"/>
    </xf>
    <xf numFmtId="3" fontId="12" fillId="4" borderId="7" xfId="0" applyNumberFormat="1" applyFont="1" applyFill="1" applyBorder="1" applyAlignment="1">
      <alignment horizontal="center" vertical="center" wrapText="1"/>
    </xf>
    <xf numFmtId="3" fontId="12" fillId="4" borderId="9" xfId="0" applyNumberFormat="1" applyFont="1" applyFill="1" applyBorder="1" applyAlignment="1">
      <alignment horizontal="center" vertical="center" wrapText="1"/>
    </xf>
    <xf numFmtId="3" fontId="12" fillId="4" borderId="12" xfId="0" applyNumberFormat="1" applyFont="1" applyFill="1" applyBorder="1" applyAlignment="1">
      <alignment horizontal="center" vertical="center" wrapText="1"/>
    </xf>
    <xf numFmtId="3" fontId="12" fillId="4" borderId="0" xfId="0" applyNumberFormat="1" applyFont="1" applyFill="1" applyBorder="1" applyAlignment="1">
      <alignment horizontal="center" vertical="center" wrapText="1"/>
    </xf>
    <xf numFmtId="3" fontId="12" fillId="4" borderId="10" xfId="0" applyNumberFormat="1" applyFont="1" applyFill="1" applyBorder="1" applyAlignment="1">
      <alignment horizontal="center" vertical="center" wrapText="1"/>
    </xf>
    <xf numFmtId="164" fontId="12" fillId="4" borderId="5" xfId="0" applyNumberFormat="1" applyFont="1" applyFill="1" applyBorder="1" applyAlignment="1">
      <alignment horizontal="center" vertical="center" wrapText="1"/>
    </xf>
    <xf numFmtId="164" fontId="12" fillId="4" borderId="8" xfId="0" applyNumberFormat="1" applyFont="1" applyFill="1" applyBorder="1" applyAlignment="1">
      <alignment horizontal="center" vertical="center" wrapText="1"/>
    </xf>
    <xf numFmtId="164" fontId="12" fillId="4" borderId="1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29" fillId="0" borderId="14" xfId="0" applyFont="1" applyBorder="1"/>
    <xf numFmtId="0" fontId="29" fillId="0" borderId="15" xfId="0" applyFont="1" applyBorder="1"/>
    <xf numFmtId="3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26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3" xfId="0" applyNumberFormat="1" applyFont="1" applyFill="1" applyBorder="1" applyAlignment="1">
      <alignment horizontal="center"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3" fontId="2" fillId="4" borderId="15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38" fillId="0" borderId="0" xfId="0" applyFont="1" applyAlignment="1">
      <alignment horizontal="center" vertical="center" wrapText="1"/>
    </xf>
  </cellXfs>
  <cellStyles count="4">
    <cellStyle name="Normalny" xfId="0" builtinId="0"/>
    <cellStyle name="Normalny 2" xfId="3"/>
    <cellStyle name="Normalny_Arkusz1" xfId="2"/>
    <cellStyle name="Normalny_Arkusz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27"/>
  <sheetViews>
    <sheetView zoomScaleNormal="100" workbookViewId="0">
      <pane ySplit="8" topLeftCell="A102" activePane="bottomLeft" state="frozen"/>
      <selection pane="bottomLeft" activeCell="S93" sqref="S93"/>
    </sheetView>
  </sheetViews>
  <sheetFormatPr defaultRowHeight="12" x14ac:dyDescent="0.2"/>
  <cols>
    <col min="1" max="1" width="4.85546875" style="117" customWidth="1"/>
    <col min="2" max="2" width="25.85546875" style="166" customWidth="1"/>
    <col min="3" max="3" width="12.85546875" style="167" customWidth="1"/>
    <col min="4" max="4" width="12.5703125" style="120" customWidth="1"/>
    <col min="5" max="5" width="7.85546875" style="120" customWidth="1"/>
    <col min="6" max="6" width="12.85546875" style="120" customWidth="1"/>
    <col min="7" max="7" width="12.5703125" style="120" customWidth="1"/>
    <col min="8" max="8" width="7.85546875" style="120" customWidth="1"/>
    <col min="9" max="9" width="13.28515625" style="120" customWidth="1"/>
    <col min="10" max="10" width="12.85546875" style="120" customWidth="1"/>
    <col min="11" max="11" width="13" style="120" customWidth="1"/>
    <col min="12" max="12" width="12.5703125" style="120" customWidth="1"/>
    <col min="13" max="13" width="7.85546875" style="120" customWidth="1"/>
    <col min="14" max="14" width="11.7109375" style="120" customWidth="1"/>
    <col min="15" max="15" width="12.85546875" style="120" customWidth="1"/>
    <col min="16" max="16384" width="9.140625" style="120"/>
  </cols>
  <sheetData>
    <row r="1" spans="1:15" x14ac:dyDescent="0.2">
      <c r="O1" s="168" t="s">
        <v>0</v>
      </c>
    </row>
    <row r="2" spans="1:15" s="169" customFormat="1" x14ac:dyDescent="0.2">
      <c r="A2" s="401" t="s">
        <v>1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</row>
    <row r="3" spans="1:15" ht="8.25" customHeight="1" x14ac:dyDescent="0.2">
      <c r="A3" s="158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5" ht="10.5" customHeight="1" x14ac:dyDescent="0.2">
      <c r="A4" s="421" t="s">
        <v>2</v>
      </c>
      <c r="B4" s="418" t="s">
        <v>3</v>
      </c>
      <c r="C4" s="410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2"/>
    </row>
    <row r="5" spans="1:15" ht="11.25" customHeight="1" x14ac:dyDescent="0.2">
      <c r="A5" s="422"/>
      <c r="B5" s="419"/>
      <c r="C5" s="404" t="s">
        <v>4</v>
      </c>
      <c r="D5" s="405"/>
      <c r="E5" s="406"/>
      <c r="F5" s="410" t="s">
        <v>13</v>
      </c>
      <c r="G5" s="411"/>
      <c r="H5" s="411"/>
      <c r="I5" s="411"/>
      <c r="J5" s="411"/>
      <c r="K5" s="411"/>
      <c r="L5" s="411"/>
      <c r="M5" s="411"/>
      <c r="N5" s="411"/>
      <c r="O5" s="412"/>
    </row>
    <row r="6" spans="1:15" ht="14.45" customHeight="1" x14ac:dyDescent="0.2">
      <c r="A6" s="422"/>
      <c r="B6" s="419"/>
      <c r="C6" s="415"/>
      <c r="D6" s="416"/>
      <c r="E6" s="417"/>
      <c r="F6" s="404" t="s">
        <v>12</v>
      </c>
      <c r="G6" s="405"/>
      <c r="H6" s="406"/>
      <c r="I6" s="402" t="s">
        <v>11</v>
      </c>
      <c r="J6" s="403"/>
      <c r="K6" s="404" t="s">
        <v>10</v>
      </c>
      <c r="L6" s="405"/>
      <c r="M6" s="406"/>
      <c r="N6" s="402" t="s">
        <v>11</v>
      </c>
      <c r="O6" s="403"/>
    </row>
    <row r="7" spans="1:15" ht="90" x14ac:dyDescent="0.2">
      <c r="A7" s="423"/>
      <c r="B7" s="420"/>
      <c r="C7" s="407"/>
      <c r="D7" s="408"/>
      <c r="E7" s="409"/>
      <c r="F7" s="407"/>
      <c r="G7" s="408"/>
      <c r="H7" s="409"/>
      <c r="I7" s="127" t="s">
        <v>8</v>
      </c>
      <c r="J7" s="128" t="s">
        <v>9</v>
      </c>
      <c r="K7" s="407"/>
      <c r="L7" s="408"/>
      <c r="M7" s="409"/>
      <c r="N7" s="127" t="s">
        <v>8</v>
      </c>
      <c r="O7" s="129" t="s">
        <v>9</v>
      </c>
    </row>
    <row r="8" spans="1:15" s="121" customFormat="1" ht="11.25" customHeight="1" x14ac:dyDescent="0.2">
      <c r="A8" s="130"/>
      <c r="B8" s="131"/>
      <c r="C8" s="132" t="s">
        <v>5</v>
      </c>
      <c r="D8" s="132" t="s">
        <v>6</v>
      </c>
      <c r="E8" s="132" t="s">
        <v>7</v>
      </c>
      <c r="F8" s="132" t="s">
        <v>5</v>
      </c>
      <c r="G8" s="132" t="s">
        <v>6</v>
      </c>
      <c r="H8" s="132" t="s">
        <v>7</v>
      </c>
      <c r="I8" s="132"/>
      <c r="J8" s="132"/>
      <c r="K8" s="132" t="s">
        <v>5</v>
      </c>
      <c r="L8" s="132" t="s">
        <v>6</v>
      </c>
      <c r="M8" s="132" t="s">
        <v>7</v>
      </c>
      <c r="N8" s="132"/>
      <c r="O8" s="132"/>
    </row>
    <row r="9" spans="1:15" s="121" customFormat="1" ht="87" customHeight="1" x14ac:dyDescent="0.2">
      <c r="A9" s="278"/>
      <c r="B9" s="265" t="s">
        <v>336</v>
      </c>
      <c r="C9" s="171">
        <v>196000</v>
      </c>
      <c r="D9" s="139">
        <v>163750</v>
      </c>
      <c r="E9" s="139">
        <f>D9/C9*100</f>
        <v>83.545918367346943</v>
      </c>
      <c r="F9" s="139">
        <f>C9-K9</f>
        <v>0</v>
      </c>
      <c r="G9" s="139">
        <f>D9-L9</f>
        <v>0</v>
      </c>
      <c r="H9" s="139">
        <v>0</v>
      </c>
      <c r="I9" s="139">
        <v>0</v>
      </c>
      <c r="J9" s="139">
        <v>0</v>
      </c>
      <c r="K9" s="139">
        <v>196000</v>
      </c>
      <c r="L9" s="139">
        <v>163750</v>
      </c>
      <c r="M9" s="139">
        <f>L9/K9*100</f>
        <v>83.545918367346943</v>
      </c>
      <c r="N9" s="139">
        <v>0</v>
      </c>
      <c r="O9" s="139">
        <v>0</v>
      </c>
    </row>
    <row r="10" spans="1:15" ht="99" customHeight="1" x14ac:dyDescent="0.2">
      <c r="A10" s="279"/>
      <c r="B10" s="265" t="s">
        <v>337</v>
      </c>
      <c r="C10" s="171">
        <v>2000</v>
      </c>
      <c r="D10" s="139">
        <v>1663.01</v>
      </c>
      <c r="E10" s="139">
        <f t="shared" ref="E10:E73" si="0">D10/C10*100</f>
        <v>83.150500000000008</v>
      </c>
      <c r="F10" s="139">
        <f t="shared" ref="F10:F72" si="1">C10-K10</f>
        <v>2000</v>
      </c>
      <c r="G10" s="139">
        <f t="shared" ref="G10:G72" si="2">D10-L10</f>
        <v>1663.01</v>
      </c>
      <c r="H10" s="139">
        <f>G10/F10*100</f>
        <v>83.150500000000008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</row>
    <row r="11" spans="1:15" ht="88.5" customHeight="1" x14ac:dyDescent="0.2">
      <c r="A11" s="279"/>
      <c r="B11" s="265" t="s">
        <v>338</v>
      </c>
      <c r="C11" s="171">
        <v>470223.53</v>
      </c>
      <c r="D11" s="139">
        <v>470223.53</v>
      </c>
      <c r="E11" s="139">
        <f t="shared" si="0"/>
        <v>100</v>
      </c>
      <c r="F11" s="139">
        <f t="shared" si="1"/>
        <v>470223.53</v>
      </c>
      <c r="G11" s="139">
        <f t="shared" si="2"/>
        <v>470223.53</v>
      </c>
      <c r="H11" s="139">
        <f t="shared" ref="H11:H74" si="3">G11/F11*100</f>
        <v>100</v>
      </c>
      <c r="I11" s="139">
        <v>470223.53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</row>
    <row r="12" spans="1:15" s="169" customFormat="1" ht="17.25" customHeight="1" x14ac:dyDescent="0.2">
      <c r="A12" s="261" t="s">
        <v>15</v>
      </c>
      <c r="B12" s="256" t="s">
        <v>16</v>
      </c>
      <c r="C12" s="172">
        <f>SUM(C9:C11)</f>
        <v>668223.53</v>
      </c>
      <c r="D12" s="172">
        <f>SUM(D9:D11)</f>
        <v>635636.54</v>
      </c>
      <c r="E12" s="135">
        <f t="shared" si="0"/>
        <v>95.123339939855157</v>
      </c>
      <c r="F12" s="135">
        <f t="shared" si="1"/>
        <v>472223.53</v>
      </c>
      <c r="G12" s="135">
        <f t="shared" si="2"/>
        <v>471886.54000000004</v>
      </c>
      <c r="H12" s="135">
        <f t="shared" si="3"/>
        <v>99.92863760939656</v>
      </c>
      <c r="I12" s="172">
        <f>SUM(I9:I11)</f>
        <v>470223.53</v>
      </c>
      <c r="J12" s="172">
        <f>SUM(J9:J11)</f>
        <v>0</v>
      </c>
      <c r="K12" s="172">
        <f>SUM(K9:K11)</f>
        <v>196000</v>
      </c>
      <c r="L12" s="172">
        <f>SUM(L9:L11)</f>
        <v>163750</v>
      </c>
      <c r="M12" s="135">
        <f t="shared" ref="M12:M71" si="4">L12/K12*100</f>
        <v>83.545918367346943</v>
      </c>
      <c r="N12" s="172">
        <f>SUM(N9:N11)</f>
        <v>0</v>
      </c>
      <c r="O12" s="172">
        <f>SUM(O9:O11)</f>
        <v>0</v>
      </c>
    </row>
    <row r="13" spans="1:15" s="169" customFormat="1" ht="75" customHeight="1" x14ac:dyDescent="0.2">
      <c r="A13" s="279"/>
      <c r="B13" s="265" t="s">
        <v>339</v>
      </c>
      <c r="C13" s="171">
        <v>150000</v>
      </c>
      <c r="D13" s="255">
        <v>150000</v>
      </c>
      <c r="E13" s="139">
        <f t="shared" si="0"/>
        <v>100</v>
      </c>
      <c r="F13" s="255">
        <f t="shared" si="1"/>
        <v>150000</v>
      </c>
      <c r="G13" s="255">
        <f t="shared" si="2"/>
        <v>150000</v>
      </c>
      <c r="H13" s="139">
        <f t="shared" si="3"/>
        <v>100</v>
      </c>
      <c r="I13" s="255">
        <v>150000</v>
      </c>
      <c r="J13" s="255">
        <v>0</v>
      </c>
      <c r="K13" s="255">
        <v>0</v>
      </c>
      <c r="L13" s="255">
        <v>0</v>
      </c>
      <c r="M13" s="139">
        <v>0</v>
      </c>
      <c r="N13" s="255">
        <v>0</v>
      </c>
      <c r="O13" s="255">
        <v>0</v>
      </c>
    </row>
    <row r="14" spans="1:15" s="169" customFormat="1" ht="87.75" customHeight="1" x14ac:dyDescent="0.2">
      <c r="A14" s="279"/>
      <c r="B14" s="265" t="s">
        <v>340</v>
      </c>
      <c r="C14" s="171">
        <v>120000</v>
      </c>
      <c r="D14" s="173">
        <v>119201.08</v>
      </c>
      <c r="E14" s="139">
        <f t="shared" si="0"/>
        <v>99.33423333333333</v>
      </c>
      <c r="F14" s="255">
        <f t="shared" si="1"/>
        <v>0</v>
      </c>
      <c r="G14" s="255">
        <f t="shared" si="2"/>
        <v>0</v>
      </c>
      <c r="H14" s="139">
        <v>0</v>
      </c>
      <c r="I14" s="173">
        <v>0</v>
      </c>
      <c r="J14" s="173">
        <v>0</v>
      </c>
      <c r="K14" s="173">
        <v>120000</v>
      </c>
      <c r="L14" s="173">
        <v>119201.08</v>
      </c>
      <c r="M14" s="139">
        <f t="shared" si="4"/>
        <v>99.33423333333333</v>
      </c>
      <c r="N14" s="173">
        <v>119201.08</v>
      </c>
      <c r="O14" s="173">
        <v>0</v>
      </c>
    </row>
    <row r="15" spans="1:15" ht="112.5" customHeight="1" x14ac:dyDescent="0.2">
      <c r="A15" s="370"/>
      <c r="B15" s="371" t="s">
        <v>341</v>
      </c>
      <c r="C15" s="372">
        <v>51494.400000000001</v>
      </c>
      <c r="D15" s="325">
        <v>51494.400000000001</v>
      </c>
      <c r="E15" s="139">
        <f t="shared" si="0"/>
        <v>100</v>
      </c>
      <c r="F15" s="325">
        <f t="shared" si="1"/>
        <v>51494.400000000001</v>
      </c>
      <c r="G15" s="325">
        <f t="shared" si="2"/>
        <v>51494.400000000001</v>
      </c>
      <c r="H15" s="139">
        <f t="shared" si="3"/>
        <v>100</v>
      </c>
      <c r="I15" s="325">
        <v>0</v>
      </c>
      <c r="J15" s="325">
        <v>51494.400000000001</v>
      </c>
      <c r="K15" s="325">
        <v>0</v>
      </c>
      <c r="L15" s="325">
        <v>0</v>
      </c>
      <c r="M15" s="139">
        <v>0</v>
      </c>
      <c r="N15" s="325">
        <v>0</v>
      </c>
      <c r="O15" s="325">
        <v>0</v>
      </c>
    </row>
    <row r="16" spans="1:15" ht="111" customHeight="1" x14ac:dyDescent="0.2">
      <c r="A16" s="279"/>
      <c r="B16" s="377" t="s">
        <v>341</v>
      </c>
      <c r="C16" s="378">
        <v>12873.6</v>
      </c>
      <c r="D16" s="255">
        <v>12873.6</v>
      </c>
      <c r="E16" s="139">
        <f t="shared" si="0"/>
        <v>100</v>
      </c>
      <c r="F16" s="255">
        <f t="shared" si="1"/>
        <v>12873.6</v>
      </c>
      <c r="G16" s="255">
        <f t="shared" si="2"/>
        <v>12873.6</v>
      </c>
      <c r="H16" s="139">
        <f t="shared" si="3"/>
        <v>100</v>
      </c>
      <c r="I16" s="255">
        <v>12873.6</v>
      </c>
      <c r="J16" s="255">
        <v>0</v>
      </c>
      <c r="K16" s="255">
        <v>0</v>
      </c>
      <c r="L16" s="255">
        <v>0</v>
      </c>
      <c r="M16" s="139">
        <v>0</v>
      </c>
      <c r="N16" s="255">
        <v>0</v>
      </c>
      <c r="O16" s="255">
        <v>0</v>
      </c>
    </row>
    <row r="17" spans="1:15" s="169" customFormat="1" ht="16.5" customHeight="1" x14ac:dyDescent="0.2">
      <c r="A17" s="261" t="s">
        <v>17</v>
      </c>
      <c r="B17" s="258" t="s">
        <v>18</v>
      </c>
      <c r="C17" s="174">
        <f>SUM(C13:C16)</f>
        <v>334368</v>
      </c>
      <c r="D17" s="172">
        <f>SUM(D13:D16)</f>
        <v>333569.08</v>
      </c>
      <c r="E17" s="135">
        <f t="shared" si="0"/>
        <v>99.761065652215535</v>
      </c>
      <c r="F17" s="135">
        <f t="shared" si="1"/>
        <v>214368</v>
      </c>
      <c r="G17" s="135">
        <f t="shared" si="2"/>
        <v>214368</v>
      </c>
      <c r="H17" s="135">
        <f t="shared" si="3"/>
        <v>100</v>
      </c>
      <c r="I17" s="172">
        <f>SUM(I13:I16)</f>
        <v>162873.60000000001</v>
      </c>
      <c r="J17" s="172">
        <f t="shared" ref="J17" si="5">J15+J16</f>
        <v>51494.400000000001</v>
      </c>
      <c r="K17" s="172">
        <f>SUM(K13:K16)</f>
        <v>120000</v>
      </c>
      <c r="L17" s="172">
        <f>SUM(L13:L16)</f>
        <v>119201.08</v>
      </c>
      <c r="M17" s="135">
        <f t="shared" si="4"/>
        <v>99.33423333333333</v>
      </c>
      <c r="N17" s="172">
        <f>SUM(N13:N16)</f>
        <v>119201.08</v>
      </c>
      <c r="O17" s="172">
        <f t="shared" ref="O17" si="6">O15+O16</f>
        <v>0</v>
      </c>
    </row>
    <row r="18" spans="1:15" ht="36" x14ac:dyDescent="0.2">
      <c r="A18" s="279"/>
      <c r="B18" s="265" t="s">
        <v>19</v>
      </c>
      <c r="C18" s="171">
        <v>38813</v>
      </c>
      <c r="D18" s="255">
        <v>38820.559999999998</v>
      </c>
      <c r="E18" s="139">
        <f t="shared" si="0"/>
        <v>100.0194780099451</v>
      </c>
      <c r="F18" s="255">
        <f t="shared" si="1"/>
        <v>38813</v>
      </c>
      <c r="G18" s="255">
        <f t="shared" si="2"/>
        <v>38820.559999999998</v>
      </c>
      <c r="H18" s="139">
        <f t="shared" si="3"/>
        <v>100.0194780099451</v>
      </c>
      <c r="I18" s="255">
        <v>0</v>
      </c>
      <c r="J18" s="255">
        <v>0</v>
      </c>
      <c r="K18" s="255">
        <v>0</v>
      </c>
      <c r="L18" s="255">
        <v>0</v>
      </c>
      <c r="M18" s="139">
        <v>0</v>
      </c>
      <c r="N18" s="255">
        <v>0</v>
      </c>
      <c r="O18" s="255">
        <v>0</v>
      </c>
    </row>
    <row r="19" spans="1:15" ht="100.5" customHeight="1" x14ac:dyDescent="0.2">
      <c r="A19" s="279"/>
      <c r="B19" s="265" t="s">
        <v>337</v>
      </c>
      <c r="C19" s="171">
        <v>218563</v>
      </c>
      <c r="D19" s="255">
        <v>277305.19</v>
      </c>
      <c r="E19" s="139">
        <f t="shared" si="0"/>
        <v>126.87654818061611</v>
      </c>
      <c r="F19" s="255">
        <f t="shared" si="1"/>
        <v>218563</v>
      </c>
      <c r="G19" s="255">
        <f t="shared" si="2"/>
        <v>277305.19</v>
      </c>
      <c r="H19" s="139">
        <f t="shared" si="3"/>
        <v>126.87654818061611</v>
      </c>
      <c r="I19" s="255">
        <v>0</v>
      </c>
      <c r="J19" s="255">
        <v>0</v>
      </c>
      <c r="K19" s="255">
        <v>0</v>
      </c>
      <c r="L19" s="255">
        <v>0</v>
      </c>
      <c r="M19" s="139">
        <v>0</v>
      </c>
      <c r="N19" s="255">
        <v>0</v>
      </c>
      <c r="O19" s="255">
        <v>0</v>
      </c>
    </row>
    <row r="20" spans="1:15" ht="40.5" customHeight="1" x14ac:dyDescent="0.2">
      <c r="A20" s="279"/>
      <c r="B20" s="265" t="s">
        <v>296</v>
      </c>
      <c r="C20" s="171">
        <v>2840</v>
      </c>
      <c r="D20" s="255">
        <v>3815.82</v>
      </c>
      <c r="E20" s="139">
        <f t="shared" si="0"/>
        <v>134.35985915492958</v>
      </c>
      <c r="F20" s="255">
        <f t="shared" si="1"/>
        <v>0</v>
      </c>
      <c r="G20" s="255">
        <f t="shared" si="2"/>
        <v>0</v>
      </c>
      <c r="H20" s="139">
        <v>0</v>
      </c>
      <c r="I20" s="255">
        <v>0</v>
      </c>
      <c r="J20" s="255">
        <v>0</v>
      </c>
      <c r="K20" s="255">
        <v>2840</v>
      </c>
      <c r="L20" s="255">
        <v>3815.82</v>
      </c>
      <c r="M20" s="139">
        <f t="shared" si="4"/>
        <v>134.35985915492958</v>
      </c>
      <c r="N20" s="255">
        <v>0</v>
      </c>
      <c r="O20" s="255">
        <v>0</v>
      </c>
    </row>
    <row r="21" spans="1:15" ht="24" x14ac:dyDescent="0.2">
      <c r="A21" s="279"/>
      <c r="B21" s="265" t="s">
        <v>342</v>
      </c>
      <c r="C21" s="171">
        <v>1500</v>
      </c>
      <c r="D21" s="255">
        <v>1500</v>
      </c>
      <c r="E21" s="139">
        <f t="shared" si="0"/>
        <v>100</v>
      </c>
      <c r="F21" s="255">
        <f t="shared" si="1"/>
        <v>0</v>
      </c>
      <c r="G21" s="255">
        <f t="shared" si="2"/>
        <v>0</v>
      </c>
      <c r="H21" s="139">
        <v>0</v>
      </c>
      <c r="I21" s="255">
        <v>0</v>
      </c>
      <c r="J21" s="255">
        <v>0</v>
      </c>
      <c r="K21" s="255">
        <v>1500</v>
      </c>
      <c r="L21" s="255">
        <v>1500</v>
      </c>
      <c r="M21" s="139">
        <f t="shared" si="4"/>
        <v>100</v>
      </c>
      <c r="N21" s="255">
        <v>0</v>
      </c>
      <c r="O21" s="255">
        <v>0</v>
      </c>
    </row>
    <row r="22" spans="1:15" ht="109.5" customHeight="1" x14ac:dyDescent="0.2">
      <c r="A22" s="279"/>
      <c r="B22" s="265" t="s">
        <v>343</v>
      </c>
      <c r="C22" s="171">
        <v>133623</v>
      </c>
      <c r="D22" s="255">
        <v>133623</v>
      </c>
      <c r="E22" s="139">
        <f t="shared" si="0"/>
        <v>100</v>
      </c>
      <c r="F22" s="255">
        <f t="shared" si="1"/>
        <v>0</v>
      </c>
      <c r="G22" s="255">
        <f t="shared" si="2"/>
        <v>0</v>
      </c>
      <c r="H22" s="139">
        <v>0</v>
      </c>
      <c r="I22" s="255">
        <v>0</v>
      </c>
      <c r="J22" s="255">
        <v>0</v>
      </c>
      <c r="K22" s="255">
        <v>133623</v>
      </c>
      <c r="L22" s="255">
        <v>133623</v>
      </c>
      <c r="M22" s="139">
        <f t="shared" si="4"/>
        <v>100</v>
      </c>
      <c r="N22" s="255">
        <v>0</v>
      </c>
      <c r="O22" s="255">
        <v>133623</v>
      </c>
    </row>
    <row r="23" spans="1:15" ht="36.75" customHeight="1" x14ac:dyDescent="0.2">
      <c r="A23" s="279"/>
      <c r="B23" s="265" t="s">
        <v>41</v>
      </c>
      <c r="C23" s="171">
        <v>0</v>
      </c>
      <c r="D23" s="255">
        <v>281.17</v>
      </c>
      <c r="E23" s="139">
        <v>0</v>
      </c>
      <c r="F23" s="255">
        <f t="shared" si="1"/>
        <v>0</v>
      </c>
      <c r="G23" s="255">
        <f t="shared" si="2"/>
        <v>281.17</v>
      </c>
      <c r="H23" s="139">
        <v>0</v>
      </c>
      <c r="I23" s="255">
        <v>0</v>
      </c>
      <c r="J23" s="255">
        <v>0</v>
      </c>
      <c r="K23" s="255">
        <v>0</v>
      </c>
      <c r="L23" s="255">
        <v>0</v>
      </c>
      <c r="M23" s="139">
        <v>0</v>
      </c>
      <c r="N23" s="255">
        <v>0</v>
      </c>
      <c r="O23" s="255">
        <v>0</v>
      </c>
    </row>
    <row r="24" spans="1:15" x14ac:dyDescent="0.2">
      <c r="A24" s="279"/>
      <c r="B24" s="265" t="s">
        <v>412</v>
      </c>
      <c r="C24" s="171">
        <v>0</v>
      </c>
      <c r="D24" s="255">
        <v>49.38</v>
      </c>
      <c r="E24" s="139">
        <v>0</v>
      </c>
      <c r="F24" s="255">
        <f t="shared" si="1"/>
        <v>0</v>
      </c>
      <c r="G24" s="255">
        <f t="shared" si="2"/>
        <v>49.38</v>
      </c>
      <c r="H24" s="139">
        <v>0</v>
      </c>
      <c r="I24" s="255">
        <v>0</v>
      </c>
      <c r="J24" s="255">
        <v>0</v>
      </c>
      <c r="K24" s="255">
        <v>0</v>
      </c>
      <c r="L24" s="255">
        <v>0</v>
      </c>
      <c r="M24" s="139">
        <v>0</v>
      </c>
      <c r="N24" s="255">
        <v>0</v>
      </c>
      <c r="O24" s="255">
        <v>0</v>
      </c>
    </row>
    <row r="25" spans="1:15" x14ac:dyDescent="0.2">
      <c r="A25" s="370"/>
      <c r="B25" s="371" t="s">
        <v>14</v>
      </c>
      <c r="C25" s="372">
        <v>0</v>
      </c>
      <c r="D25" s="325">
        <v>650</v>
      </c>
      <c r="E25" s="139">
        <v>0</v>
      </c>
      <c r="F25" s="325">
        <f t="shared" si="1"/>
        <v>0</v>
      </c>
      <c r="G25" s="325">
        <f t="shared" si="2"/>
        <v>650</v>
      </c>
      <c r="H25" s="139">
        <v>0</v>
      </c>
      <c r="I25" s="325">
        <v>0</v>
      </c>
      <c r="J25" s="325">
        <v>0</v>
      </c>
      <c r="K25" s="325">
        <v>0</v>
      </c>
      <c r="L25" s="325">
        <v>0</v>
      </c>
      <c r="M25" s="139">
        <v>0</v>
      </c>
      <c r="N25" s="325">
        <v>0</v>
      </c>
      <c r="O25" s="325">
        <v>0</v>
      </c>
    </row>
    <row r="26" spans="1:15" ht="84" x14ac:dyDescent="0.2">
      <c r="A26" s="279"/>
      <c r="B26" s="377" t="s">
        <v>308</v>
      </c>
      <c r="C26" s="378">
        <v>59272</v>
      </c>
      <c r="D26" s="255">
        <v>59272</v>
      </c>
      <c r="E26" s="139">
        <f t="shared" si="0"/>
        <v>100</v>
      </c>
      <c r="F26" s="255">
        <f t="shared" si="1"/>
        <v>0</v>
      </c>
      <c r="G26" s="255">
        <f t="shared" si="2"/>
        <v>0</v>
      </c>
      <c r="H26" s="139">
        <v>0</v>
      </c>
      <c r="I26" s="255">
        <v>0</v>
      </c>
      <c r="J26" s="255">
        <v>0</v>
      </c>
      <c r="K26" s="255">
        <v>59272</v>
      </c>
      <c r="L26" s="255">
        <v>59272</v>
      </c>
      <c r="M26" s="139">
        <f t="shared" si="4"/>
        <v>100</v>
      </c>
      <c r="N26" s="255">
        <v>59272</v>
      </c>
      <c r="O26" s="255">
        <v>0</v>
      </c>
    </row>
    <row r="27" spans="1:15" s="169" customFormat="1" ht="14.25" customHeight="1" x14ac:dyDescent="0.2">
      <c r="A27" s="261" t="s">
        <v>20</v>
      </c>
      <c r="B27" s="256" t="s">
        <v>21</v>
      </c>
      <c r="C27" s="172">
        <f>SUM(C18:C26)</f>
        <v>454611</v>
      </c>
      <c r="D27" s="172">
        <f>SUM(D18:D26)</f>
        <v>515317.12</v>
      </c>
      <c r="E27" s="135">
        <f t="shared" si="0"/>
        <v>113.35342083671533</v>
      </c>
      <c r="F27" s="135">
        <f t="shared" si="1"/>
        <v>257376</v>
      </c>
      <c r="G27" s="135">
        <f t="shared" si="2"/>
        <v>317106.3</v>
      </c>
      <c r="H27" s="135">
        <f t="shared" si="3"/>
        <v>123.20740861618798</v>
      </c>
      <c r="I27" s="172">
        <f>SUM(I18:I26)</f>
        <v>0</v>
      </c>
      <c r="J27" s="172">
        <f>SUM(J18:J26)</f>
        <v>0</v>
      </c>
      <c r="K27" s="172">
        <f>SUM(K18:K26)</f>
        <v>197235</v>
      </c>
      <c r="L27" s="172">
        <f>SUM(L18:L26)</f>
        <v>198210.82</v>
      </c>
      <c r="M27" s="135">
        <f t="shared" si="4"/>
        <v>100.49474991761099</v>
      </c>
      <c r="N27" s="172">
        <f>SUM(N18:N26)</f>
        <v>59272</v>
      </c>
      <c r="O27" s="172">
        <f>SUM(O18:O26)</f>
        <v>133623</v>
      </c>
    </row>
    <row r="28" spans="1:15" ht="24" x14ac:dyDescent="0.2">
      <c r="A28" s="373"/>
      <c r="B28" s="374" t="s">
        <v>344</v>
      </c>
      <c r="C28" s="375">
        <v>20820</v>
      </c>
      <c r="D28" s="376">
        <v>20820</v>
      </c>
      <c r="E28" s="139">
        <f t="shared" si="0"/>
        <v>100</v>
      </c>
      <c r="F28" s="376">
        <f t="shared" si="1"/>
        <v>20820</v>
      </c>
      <c r="G28" s="376">
        <f t="shared" si="2"/>
        <v>20820</v>
      </c>
      <c r="H28" s="139">
        <f t="shared" si="3"/>
        <v>100</v>
      </c>
      <c r="I28" s="376">
        <v>0</v>
      </c>
      <c r="J28" s="376">
        <v>0</v>
      </c>
      <c r="K28" s="376">
        <v>0</v>
      </c>
      <c r="L28" s="376">
        <v>0</v>
      </c>
      <c r="M28" s="139">
        <v>0</v>
      </c>
      <c r="N28" s="376">
        <v>0</v>
      </c>
      <c r="O28" s="376">
        <v>0</v>
      </c>
    </row>
    <row r="29" spans="1:15" ht="86.25" customHeight="1" x14ac:dyDescent="0.2">
      <c r="A29" s="279"/>
      <c r="B29" s="265" t="s">
        <v>338</v>
      </c>
      <c r="C29" s="171">
        <v>97858</v>
      </c>
      <c r="D29" s="255">
        <v>97858</v>
      </c>
      <c r="E29" s="139">
        <f t="shared" si="0"/>
        <v>100</v>
      </c>
      <c r="F29" s="255">
        <f t="shared" si="1"/>
        <v>97858</v>
      </c>
      <c r="G29" s="255">
        <f t="shared" si="2"/>
        <v>97858</v>
      </c>
      <c r="H29" s="139">
        <f t="shared" si="3"/>
        <v>100</v>
      </c>
      <c r="I29" s="255">
        <v>97858</v>
      </c>
      <c r="J29" s="255">
        <v>0</v>
      </c>
      <c r="K29" s="255">
        <v>0</v>
      </c>
      <c r="L29" s="255">
        <v>0</v>
      </c>
      <c r="M29" s="139">
        <v>0</v>
      </c>
      <c r="N29" s="255">
        <v>0</v>
      </c>
      <c r="O29" s="255">
        <v>0</v>
      </c>
    </row>
    <row r="30" spans="1:15" ht="84" x14ac:dyDescent="0.2">
      <c r="A30" s="279"/>
      <c r="B30" s="265" t="s">
        <v>345</v>
      </c>
      <c r="C30" s="171">
        <v>15680</v>
      </c>
      <c r="D30" s="255">
        <v>15680</v>
      </c>
      <c r="E30" s="139">
        <f t="shared" si="0"/>
        <v>100</v>
      </c>
      <c r="F30" s="255">
        <f t="shared" si="1"/>
        <v>15680</v>
      </c>
      <c r="G30" s="255">
        <f t="shared" si="2"/>
        <v>15680</v>
      </c>
      <c r="H30" s="139">
        <f t="shared" si="3"/>
        <v>100</v>
      </c>
      <c r="I30" s="255">
        <v>0</v>
      </c>
      <c r="J30" s="255">
        <v>0</v>
      </c>
      <c r="K30" s="255">
        <v>0</v>
      </c>
      <c r="L30" s="255">
        <v>0</v>
      </c>
      <c r="M30" s="139">
        <v>0</v>
      </c>
      <c r="N30" s="255">
        <v>0</v>
      </c>
      <c r="O30" s="255">
        <v>0</v>
      </c>
    </row>
    <row r="31" spans="1:15" ht="91.5" customHeight="1" x14ac:dyDescent="0.2">
      <c r="A31" s="279"/>
      <c r="B31" s="265" t="s">
        <v>338</v>
      </c>
      <c r="C31" s="171">
        <v>18898</v>
      </c>
      <c r="D31" s="255">
        <v>18898</v>
      </c>
      <c r="E31" s="139">
        <f t="shared" si="0"/>
        <v>100</v>
      </c>
      <c r="F31" s="255">
        <f t="shared" si="1"/>
        <v>18898</v>
      </c>
      <c r="G31" s="255">
        <f t="shared" si="2"/>
        <v>18898</v>
      </c>
      <c r="H31" s="139">
        <f t="shared" si="3"/>
        <v>100</v>
      </c>
      <c r="I31" s="255">
        <v>18898</v>
      </c>
      <c r="J31" s="255">
        <v>0</v>
      </c>
      <c r="K31" s="255">
        <v>0</v>
      </c>
      <c r="L31" s="255">
        <v>0</v>
      </c>
      <c r="M31" s="139">
        <v>0</v>
      </c>
      <c r="N31" s="255">
        <v>0</v>
      </c>
      <c r="O31" s="255">
        <v>0</v>
      </c>
    </row>
    <row r="32" spans="1:15" ht="38.25" customHeight="1" x14ac:dyDescent="0.2">
      <c r="A32" s="279"/>
      <c r="B32" s="265" t="s">
        <v>280</v>
      </c>
      <c r="C32" s="171">
        <v>500</v>
      </c>
      <c r="D32" s="255">
        <v>500</v>
      </c>
      <c r="E32" s="139">
        <f t="shared" si="0"/>
        <v>100</v>
      </c>
      <c r="F32" s="255">
        <f t="shared" si="1"/>
        <v>500</v>
      </c>
      <c r="G32" s="255">
        <f t="shared" si="2"/>
        <v>500</v>
      </c>
      <c r="H32" s="139">
        <f t="shared" si="3"/>
        <v>100</v>
      </c>
      <c r="I32" s="255">
        <v>0</v>
      </c>
      <c r="J32" s="255">
        <v>0</v>
      </c>
      <c r="K32" s="255">
        <v>0</v>
      </c>
      <c r="L32" s="255">
        <v>0</v>
      </c>
      <c r="M32" s="139">
        <v>0</v>
      </c>
      <c r="N32" s="255">
        <v>0</v>
      </c>
      <c r="O32" s="255">
        <v>0</v>
      </c>
    </row>
    <row r="33" spans="1:15" ht="72" customHeight="1" x14ac:dyDescent="0.2">
      <c r="A33" s="279"/>
      <c r="B33" s="265" t="s">
        <v>51</v>
      </c>
      <c r="C33" s="171">
        <v>0</v>
      </c>
      <c r="D33" s="255">
        <v>17.05</v>
      </c>
      <c r="E33" s="139">
        <v>0</v>
      </c>
      <c r="F33" s="255">
        <f t="shared" si="1"/>
        <v>0</v>
      </c>
      <c r="G33" s="255">
        <f t="shared" si="2"/>
        <v>17.05</v>
      </c>
      <c r="H33" s="139">
        <v>0</v>
      </c>
      <c r="I33" s="255">
        <v>0</v>
      </c>
      <c r="J33" s="255">
        <v>0</v>
      </c>
      <c r="K33" s="255">
        <v>0</v>
      </c>
      <c r="L33" s="255">
        <v>0</v>
      </c>
      <c r="M33" s="139">
        <v>0</v>
      </c>
      <c r="N33" s="255">
        <v>0</v>
      </c>
      <c r="O33" s="255">
        <v>0</v>
      </c>
    </row>
    <row r="34" spans="1:15" ht="98.25" customHeight="1" x14ac:dyDescent="0.2">
      <c r="A34" s="279"/>
      <c r="B34" s="265" t="s">
        <v>337</v>
      </c>
      <c r="C34" s="171">
        <v>0</v>
      </c>
      <c r="D34" s="255">
        <v>16116.09</v>
      </c>
      <c r="E34" s="139">
        <v>0</v>
      </c>
      <c r="F34" s="255">
        <f t="shared" si="1"/>
        <v>0</v>
      </c>
      <c r="G34" s="255">
        <f t="shared" si="2"/>
        <v>16116.09</v>
      </c>
      <c r="H34" s="139">
        <v>0</v>
      </c>
      <c r="I34" s="255">
        <v>0</v>
      </c>
      <c r="J34" s="255">
        <v>0</v>
      </c>
      <c r="K34" s="255">
        <v>0</v>
      </c>
      <c r="L34" s="255">
        <v>0</v>
      </c>
      <c r="M34" s="139">
        <v>0</v>
      </c>
      <c r="N34" s="255">
        <v>0</v>
      </c>
      <c r="O34" s="255">
        <v>0</v>
      </c>
    </row>
    <row r="35" spans="1:15" ht="13.5" customHeight="1" x14ac:dyDescent="0.2">
      <c r="A35" s="279"/>
      <c r="B35" s="265" t="s">
        <v>412</v>
      </c>
      <c r="C35" s="171">
        <v>0</v>
      </c>
      <c r="D35" s="255">
        <v>0.65</v>
      </c>
      <c r="E35" s="139">
        <v>0</v>
      </c>
      <c r="F35" s="255">
        <f t="shared" si="1"/>
        <v>0</v>
      </c>
      <c r="G35" s="255">
        <f t="shared" si="2"/>
        <v>0.65</v>
      </c>
      <c r="H35" s="139">
        <v>0</v>
      </c>
      <c r="I35" s="255">
        <v>0</v>
      </c>
      <c r="J35" s="255">
        <v>0</v>
      </c>
      <c r="K35" s="255">
        <v>0</v>
      </c>
      <c r="L35" s="255">
        <v>0</v>
      </c>
      <c r="M35" s="139">
        <v>0</v>
      </c>
      <c r="N35" s="255">
        <v>0</v>
      </c>
      <c r="O35" s="255">
        <v>0</v>
      </c>
    </row>
    <row r="36" spans="1:15" ht="39" customHeight="1" x14ac:dyDescent="0.2">
      <c r="A36" s="279"/>
      <c r="B36" s="265" t="s">
        <v>351</v>
      </c>
      <c r="C36" s="171">
        <v>0</v>
      </c>
      <c r="D36" s="255">
        <v>2000</v>
      </c>
      <c r="E36" s="139">
        <v>0</v>
      </c>
      <c r="F36" s="255">
        <f t="shared" si="1"/>
        <v>0</v>
      </c>
      <c r="G36" s="255">
        <f t="shared" si="2"/>
        <v>2000</v>
      </c>
      <c r="H36" s="139">
        <v>0</v>
      </c>
      <c r="I36" s="255">
        <v>0</v>
      </c>
      <c r="J36" s="255">
        <v>0</v>
      </c>
      <c r="K36" s="255">
        <v>0</v>
      </c>
      <c r="L36" s="255">
        <v>0</v>
      </c>
      <c r="M36" s="139">
        <v>0</v>
      </c>
      <c r="N36" s="255">
        <v>0</v>
      </c>
      <c r="O36" s="255">
        <v>0</v>
      </c>
    </row>
    <row r="37" spans="1:15" ht="15" customHeight="1" x14ac:dyDescent="0.2">
      <c r="A37" s="279"/>
      <c r="B37" s="265" t="s">
        <v>14</v>
      </c>
      <c r="C37" s="171">
        <v>0</v>
      </c>
      <c r="D37" s="255">
        <v>632</v>
      </c>
      <c r="E37" s="139">
        <v>0</v>
      </c>
      <c r="F37" s="255">
        <f t="shared" si="1"/>
        <v>0</v>
      </c>
      <c r="G37" s="255">
        <f t="shared" si="2"/>
        <v>632</v>
      </c>
      <c r="H37" s="139">
        <v>0</v>
      </c>
      <c r="I37" s="255">
        <v>0</v>
      </c>
      <c r="J37" s="255">
        <v>0</v>
      </c>
      <c r="K37" s="255">
        <v>0</v>
      </c>
      <c r="L37" s="255">
        <v>0</v>
      </c>
      <c r="M37" s="139">
        <v>0</v>
      </c>
      <c r="N37" s="255">
        <v>0</v>
      </c>
      <c r="O37" s="255">
        <v>0</v>
      </c>
    </row>
    <row r="38" spans="1:15" x14ac:dyDescent="0.2">
      <c r="A38" s="279"/>
      <c r="B38" s="265" t="s">
        <v>14</v>
      </c>
      <c r="C38" s="171">
        <v>2080</v>
      </c>
      <c r="D38" s="255">
        <v>2080</v>
      </c>
      <c r="E38" s="139">
        <f t="shared" si="0"/>
        <v>100</v>
      </c>
      <c r="F38" s="255">
        <f t="shared" si="1"/>
        <v>2080</v>
      </c>
      <c r="G38" s="255">
        <f t="shared" si="2"/>
        <v>2080</v>
      </c>
      <c r="H38" s="139">
        <f t="shared" si="3"/>
        <v>100</v>
      </c>
      <c r="I38" s="255">
        <v>0</v>
      </c>
      <c r="J38" s="255">
        <v>0</v>
      </c>
      <c r="K38" s="255">
        <v>0</v>
      </c>
      <c r="L38" s="255">
        <v>0</v>
      </c>
      <c r="M38" s="139">
        <v>0</v>
      </c>
      <c r="N38" s="255">
        <v>0</v>
      </c>
      <c r="O38" s="255">
        <v>0</v>
      </c>
    </row>
    <row r="39" spans="1:15" s="169" customFormat="1" ht="16.5" customHeight="1" x14ac:dyDescent="0.2">
      <c r="A39" s="261" t="s">
        <v>23</v>
      </c>
      <c r="B39" s="262" t="s">
        <v>98</v>
      </c>
      <c r="C39" s="176">
        <f>SUM(C28:C38)</f>
        <v>155836</v>
      </c>
      <c r="D39" s="176">
        <f>SUM(D28:D38)</f>
        <v>174601.78999999998</v>
      </c>
      <c r="E39" s="135">
        <f t="shared" si="0"/>
        <v>112.04201211530069</v>
      </c>
      <c r="F39" s="135">
        <f t="shared" si="1"/>
        <v>155836</v>
      </c>
      <c r="G39" s="135">
        <f t="shared" si="2"/>
        <v>174601.78999999998</v>
      </c>
      <c r="H39" s="135">
        <f t="shared" si="3"/>
        <v>112.04201211530069</v>
      </c>
      <c r="I39" s="176">
        <f>SUM(I28:I38)</f>
        <v>116756</v>
      </c>
      <c r="J39" s="176">
        <f>SUM(J28:J38)</f>
        <v>0</v>
      </c>
      <c r="K39" s="176">
        <f>SUM(K28:K38)</f>
        <v>0</v>
      </c>
      <c r="L39" s="176">
        <f>SUM(L28:L38)</f>
        <v>0</v>
      </c>
      <c r="M39" s="135">
        <v>0</v>
      </c>
      <c r="N39" s="176">
        <f>SUM(N28:N38)</f>
        <v>0</v>
      </c>
      <c r="O39" s="176">
        <f>SUM(O28:O38)</f>
        <v>0</v>
      </c>
    </row>
    <row r="40" spans="1:15" ht="85.5" customHeight="1" x14ac:dyDescent="0.2">
      <c r="A40" s="279"/>
      <c r="B40" s="265" t="s">
        <v>338</v>
      </c>
      <c r="C40" s="171">
        <v>1346</v>
      </c>
      <c r="D40" s="255">
        <v>1346</v>
      </c>
      <c r="E40" s="139">
        <f t="shared" si="0"/>
        <v>100</v>
      </c>
      <c r="F40" s="255">
        <f t="shared" si="1"/>
        <v>1346</v>
      </c>
      <c r="G40" s="255">
        <f t="shared" si="2"/>
        <v>1346</v>
      </c>
      <c r="H40" s="139">
        <f t="shared" si="3"/>
        <v>100</v>
      </c>
      <c r="I40" s="255">
        <v>1346</v>
      </c>
      <c r="J40" s="255">
        <v>0</v>
      </c>
      <c r="K40" s="255">
        <v>0</v>
      </c>
      <c r="L40" s="255">
        <v>0</v>
      </c>
      <c r="M40" s="139">
        <v>0</v>
      </c>
      <c r="N40" s="255">
        <v>0</v>
      </c>
      <c r="O40" s="255">
        <v>0</v>
      </c>
    </row>
    <row r="41" spans="1:15" s="169" customFormat="1" ht="60" x14ac:dyDescent="0.2">
      <c r="A41" s="261" t="s">
        <v>24</v>
      </c>
      <c r="B41" s="262" t="s">
        <v>25</v>
      </c>
      <c r="C41" s="176">
        <f>C40</f>
        <v>1346</v>
      </c>
      <c r="D41" s="176">
        <f>D40</f>
        <v>1346</v>
      </c>
      <c r="E41" s="135">
        <f t="shared" si="0"/>
        <v>100</v>
      </c>
      <c r="F41" s="135">
        <f t="shared" si="1"/>
        <v>1346</v>
      </c>
      <c r="G41" s="135">
        <f t="shared" si="2"/>
        <v>1346</v>
      </c>
      <c r="H41" s="135">
        <f t="shared" si="3"/>
        <v>100</v>
      </c>
      <c r="I41" s="176">
        <f>I40</f>
        <v>1346</v>
      </c>
      <c r="J41" s="176">
        <f>J40</f>
        <v>0</v>
      </c>
      <c r="K41" s="176">
        <f>K40</f>
        <v>0</v>
      </c>
      <c r="L41" s="176">
        <f>L40</f>
        <v>0</v>
      </c>
      <c r="M41" s="135">
        <v>0</v>
      </c>
      <c r="N41" s="176">
        <f>N40</f>
        <v>0</v>
      </c>
      <c r="O41" s="176">
        <f>O40</f>
        <v>0</v>
      </c>
    </row>
    <row r="42" spans="1:15" ht="74.25" customHeight="1" x14ac:dyDescent="0.2">
      <c r="A42" s="279"/>
      <c r="B42" s="265" t="s">
        <v>302</v>
      </c>
      <c r="C42" s="171">
        <v>75000</v>
      </c>
      <c r="D42" s="173">
        <v>75000</v>
      </c>
      <c r="E42" s="139">
        <f t="shared" si="0"/>
        <v>100</v>
      </c>
      <c r="F42" s="255">
        <f t="shared" si="1"/>
        <v>75000</v>
      </c>
      <c r="G42" s="255">
        <f t="shared" si="2"/>
        <v>75000</v>
      </c>
      <c r="H42" s="139">
        <f t="shared" si="3"/>
        <v>100</v>
      </c>
      <c r="I42" s="173">
        <v>75000</v>
      </c>
      <c r="J42" s="173">
        <v>0</v>
      </c>
      <c r="K42" s="173">
        <v>0</v>
      </c>
      <c r="L42" s="173">
        <v>0</v>
      </c>
      <c r="M42" s="139">
        <v>0</v>
      </c>
      <c r="N42" s="173">
        <v>0</v>
      </c>
      <c r="O42" s="173">
        <v>0</v>
      </c>
    </row>
    <row r="43" spans="1:15" ht="82.5" customHeight="1" x14ac:dyDescent="0.2">
      <c r="A43" s="279"/>
      <c r="B43" s="265" t="s">
        <v>308</v>
      </c>
      <c r="C43" s="171">
        <v>200000</v>
      </c>
      <c r="D43" s="173">
        <v>165000</v>
      </c>
      <c r="E43" s="139">
        <f t="shared" si="0"/>
        <v>82.5</v>
      </c>
      <c r="F43" s="255">
        <f t="shared" si="1"/>
        <v>0</v>
      </c>
      <c r="G43" s="255">
        <f t="shared" si="2"/>
        <v>0</v>
      </c>
      <c r="H43" s="139">
        <v>0</v>
      </c>
      <c r="I43" s="173">
        <v>0</v>
      </c>
      <c r="J43" s="173">
        <v>0</v>
      </c>
      <c r="K43" s="173">
        <v>200000</v>
      </c>
      <c r="L43" s="173">
        <v>165000</v>
      </c>
      <c r="M43" s="139">
        <f t="shared" si="4"/>
        <v>82.5</v>
      </c>
      <c r="N43" s="173">
        <v>165000</v>
      </c>
      <c r="O43" s="173">
        <v>0</v>
      </c>
    </row>
    <row r="44" spans="1:15" s="169" customFormat="1" ht="36" x14ac:dyDescent="0.2">
      <c r="A44" s="261" t="s">
        <v>26</v>
      </c>
      <c r="B44" s="262" t="s">
        <v>27</v>
      </c>
      <c r="C44" s="176">
        <f>SUM(C42:C43)</f>
        <v>275000</v>
      </c>
      <c r="D44" s="176">
        <f>SUM(D42:D43)</f>
        <v>240000</v>
      </c>
      <c r="E44" s="135">
        <f t="shared" si="0"/>
        <v>87.272727272727266</v>
      </c>
      <c r="F44" s="135">
        <f t="shared" si="1"/>
        <v>75000</v>
      </c>
      <c r="G44" s="135">
        <f t="shared" si="2"/>
        <v>75000</v>
      </c>
      <c r="H44" s="135">
        <f t="shared" si="3"/>
        <v>100</v>
      </c>
      <c r="I44" s="176">
        <f>SUM(I42:I43)</f>
        <v>75000</v>
      </c>
      <c r="J44" s="176">
        <f>SUM(J42:J43)</f>
        <v>0</v>
      </c>
      <c r="K44" s="176">
        <f>SUM(K42:K43)</f>
        <v>200000</v>
      </c>
      <c r="L44" s="176">
        <f t="shared" ref="L44" si="7">SUM(L42:L43)</f>
        <v>165000</v>
      </c>
      <c r="M44" s="135">
        <f t="shared" si="4"/>
        <v>82.5</v>
      </c>
      <c r="N44" s="176">
        <f>SUM(N42:N43)</f>
        <v>165000</v>
      </c>
      <c r="O44" s="176">
        <f>SUM(O42:O43)</f>
        <v>0</v>
      </c>
    </row>
    <row r="45" spans="1:15" ht="34.5" customHeight="1" x14ac:dyDescent="0.2">
      <c r="A45" s="279"/>
      <c r="B45" s="265" t="s">
        <v>346</v>
      </c>
      <c r="C45" s="171">
        <v>1000</v>
      </c>
      <c r="D45" s="255">
        <v>1000</v>
      </c>
      <c r="E45" s="139">
        <f t="shared" si="0"/>
        <v>100</v>
      </c>
      <c r="F45" s="255">
        <f t="shared" si="1"/>
        <v>1000</v>
      </c>
      <c r="G45" s="255">
        <f t="shared" si="2"/>
        <v>1000</v>
      </c>
      <c r="H45" s="139">
        <f t="shared" si="3"/>
        <v>100</v>
      </c>
      <c r="I45" s="255">
        <v>0</v>
      </c>
      <c r="J45" s="255">
        <v>0</v>
      </c>
      <c r="K45" s="255">
        <v>0</v>
      </c>
      <c r="L45" s="255">
        <v>0</v>
      </c>
      <c r="M45" s="139">
        <v>0</v>
      </c>
      <c r="N45" s="255">
        <v>0</v>
      </c>
      <c r="O45" s="255">
        <v>0</v>
      </c>
    </row>
    <row r="46" spans="1:15" ht="48" x14ac:dyDescent="0.2">
      <c r="A46" s="279"/>
      <c r="B46" s="265" t="s">
        <v>348</v>
      </c>
      <c r="C46" s="171">
        <v>14711.24</v>
      </c>
      <c r="D46" s="255">
        <v>14711.24</v>
      </c>
      <c r="E46" s="139">
        <f t="shared" si="0"/>
        <v>100</v>
      </c>
      <c r="F46" s="255">
        <f t="shared" si="1"/>
        <v>14711.24</v>
      </c>
      <c r="G46" s="255">
        <f t="shared" si="2"/>
        <v>14711.24</v>
      </c>
      <c r="H46" s="139">
        <f t="shared" si="3"/>
        <v>100</v>
      </c>
      <c r="I46" s="255">
        <v>0</v>
      </c>
      <c r="J46" s="255">
        <v>0</v>
      </c>
      <c r="K46" s="255">
        <v>0</v>
      </c>
      <c r="L46" s="255">
        <v>0</v>
      </c>
      <c r="M46" s="139">
        <v>0</v>
      </c>
      <c r="N46" s="255">
        <v>0</v>
      </c>
      <c r="O46" s="255">
        <v>0</v>
      </c>
    </row>
    <row r="47" spans="1:15" ht="48" x14ac:dyDescent="0.2">
      <c r="A47" s="279"/>
      <c r="B47" s="265" t="s">
        <v>39</v>
      </c>
      <c r="C47" s="171">
        <v>55500</v>
      </c>
      <c r="D47" s="255">
        <v>59785.62</v>
      </c>
      <c r="E47" s="139">
        <f t="shared" si="0"/>
        <v>107.72183783783784</v>
      </c>
      <c r="F47" s="255">
        <f t="shared" si="1"/>
        <v>55500</v>
      </c>
      <c r="G47" s="255">
        <f t="shared" si="2"/>
        <v>59785.62</v>
      </c>
      <c r="H47" s="139">
        <f t="shared" si="3"/>
        <v>107.72183783783784</v>
      </c>
      <c r="I47" s="255">
        <v>0</v>
      </c>
      <c r="J47" s="255">
        <v>0</v>
      </c>
      <c r="K47" s="255">
        <v>0</v>
      </c>
      <c r="L47" s="255">
        <v>0</v>
      </c>
      <c r="M47" s="139">
        <v>0</v>
      </c>
      <c r="N47" s="255">
        <v>0</v>
      </c>
      <c r="O47" s="255">
        <v>0</v>
      </c>
    </row>
    <row r="48" spans="1:15" ht="36" x14ac:dyDescent="0.2">
      <c r="A48" s="279"/>
      <c r="B48" s="265" t="s">
        <v>41</v>
      </c>
      <c r="C48" s="171">
        <v>16000</v>
      </c>
      <c r="D48" s="255">
        <v>408439.41</v>
      </c>
      <c r="E48" s="139">
        <f t="shared" si="0"/>
        <v>2552.7463124999995</v>
      </c>
      <c r="F48" s="255">
        <f t="shared" si="1"/>
        <v>16000</v>
      </c>
      <c r="G48" s="255">
        <f t="shared" si="2"/>
        <v>408439.41</v>
      </c>
      <c r="H48" s="139">
        <f t="shared" si="3"/>
        <v>2552.7463124999995</v>
      </c>
      <c r="I48" s="255">
        <v>0</v>
      </c>
      <c r="J48" s="255">
        <v>0</v>
      </c>
      <c r="K48" s="255">
        <v>0</v>
      </c>
      <c r="L48" s="255">
        <v>0</v>
      </c>
      <c r="M48" s="139">
        <v>0</v>
      </c>
      <c r="N48" s="255">
        <v>0</v>
      </c>
      <c r="O48" s="255">
        <v>0</v>
      </c>
    </row>
    <row r="49" spans="1:15" ht="27" customHeight="1" x14ac:dyDescent="0.2">
      <c r="A49" s="279"/>
      <c r="B49" s="265" t="s">
        <v>38</v>
      </c>
      <c r="C49" s="171">
        <v>132827.34</v>
      </c>
      <c r="D49" s="255">
        <v>132827.34</v>
      </c>
      <c r="E49" s="139">
        <f t="shared" si="0"/>
        <v>100</v>
      </c>
      <c r="F49" s="255">
        <f t="shared" si="1"/>
        <v>132827.34</v>
      </c>
      <c r="G49" s="255">
        <f t="shared" si="2"/>
        <v>132827.34</v>
      </c>
      <c r="H49" s="139">
        <f t="shared" si="3"/>
        <v>100</v>
      </c>
      <c r="I49" s="255">
        <v>0</v>
      </c>
      <c r="J49" s="255">
        <v>0</v>
      </c>
      <c r="K49" s="255">
        <v>0</v>
      </c>
      <c r="L49" s="255">
        <v>0</v>
      </c>
      <c r="M49" s="139">
        <v>0</v>
      </c>
      <c r="N49" s="255">
        <v>0</v>
      </c>
      <c r="O49" s="255">
        <v>0</v>
      </c>
    </row>
    <row r="50" spans="1:15" x14ac:dyDescent="0.2">
      <c r="A50" s="279"/>
      <c r="B50" s="265" t="s">
        <v>36</v>
      </c>
      <c r="C50" s="171">
        <v>29000</v>
      </c>
      <c r="D50" s="255">
        <v>35945.5</v>
      </c>
      <c r="E50" s="139">
        <f t="shared" si="0"/>
        <v>123.95</v>
      </c>
      <c r="F50" s="255">
        <f t="shared" si="1"/>
        <v>29000</v>
      </c>
      <c r="G50" s="255">
        <f t="shared" si="2"/>
        <v>35945.5</v>
      </c>
      <c r="H50" s="139">
        <f t="shared" si="3"/>
        <v>123.95</v>
      </c>
      <c r="I50" s="255">
        <v>0</v>
      </c>
      <c r="J50" s="255">
        <v>0</v>
      </c>
      <c r="K50" s="255">
        <v>0</v>
      </c>
      <c r="L50" s="255">
        <v>0</v>
      </c>
      <c r="M50" s="139">
        <v>0</v>
      </c>
      <c r="N50" s="255">
        <v>0</v>
      </c>
      <c r="O50" s="255">
        <v>0</v>
      </c>
    </row>
    <row r="51" spans="1:15" ht="25.5" customHeight="1" x14ac:dyDescent="0.2">
      <c r="A51" s="279"/>
      <c r="B51" s="265" t="s">
        <v>28</v>
      </c>
      <c r="C51" s="171">
        <v>4674950</v>
      </c>
      <c r="D51" s="255">
        <v>5060320</v>
      </c>
      <c r="E51" s="139">
        <f t="shared" si="0"/>
        <v>108.24329671975102</v>
      </c>
      <c r="F51" s="255">
        <f t="shared" si="1"/>
        <v>4674950</v>
      </c>
      <c r="G51" s="255">
        <f t="shared" si="2"/>
        <v>5060320</v>
      </c>
      <c r="H51" s="139">
        <f t="shared" si="3"/>
        <v>108.24329671975102</v>
      </c>
      <c r="I51" s="255">
        <v>0</v>
      </c>
      <c r="J51" s="255">
        <v>0</v>
      </c>
      <c r="K51" s="255">
        <v>0</v>
      </c>
      <c r="L51" s="255">
        <v>0</v>
      </c>
      <c r="M51" s="139">
        <v>0</v>
      </c>
      <c r="N51" s="255">
        <v>0</v>
      </c>
      <c r="O51" s="255">
        <v>0</v>
      </c>
    </row>
    <row r="52" spans="1:15" ht="24.75" customHeight="1" x14ac:dyDescent="0.2">
      <c r="A52" s="279"/>
      <c r="B52" s="265" t="s">
        <v>29</v>
      </c>
      <c r="C52" s="171">
        <v>400000</v>
      </c>
      <c r="D52" s="255">
        <v>1055280.45</v>
      </c>
      <c r="E52" s="139">
        <f t="shared" si="0"/>
        <v>263.82011249999999</v>
      </c>
      <c r="F52" s="255">
        <f t="shared" si="1"/>
        <v>400000</v>
      </c>
      <c r="G52" s="255">
        <f t="shared" si="2"/>
        <v>1055280.45</v>
      </c>
      <c r="H52" s="139">
        <f t="shared" si="3"/>
        <v>263.82011249999999</v>
      </c>
      <c r="I52" s="255">
        <v>0</v>
      </c>
      <c r="J52" s="255">
        <v>0</v>
      </c>
      <c r="K52" s="255">
        <v>0</v>
      </c>
      <c r="L52" s="255">
        <v>0</v>
      </c>
      <c r="M52" s="139">
        <v>0</v>
      </c>
      <c r="N52" s="255">
        <v>0</v>
      </c>
      <c r="O52" s="255">
        <v>0</v>
      </c>
    </row>
    <row r="53" spans="1:15" x14ac:dyDescent="0.2">
      <c r="A53" s="279"/>
      <c r="B53" s="265" t="s">
        <v>32</v>
      </c>
      <c r="C53" s="171">
        <v>32392</v>
      </c>
      <c r="D53" s="255">
        <v>30072</v>
      </c>
      <c r="E53" s="139">
        <f t="shared" si="0"/>
        <v>92.837737713015557</v>
      </c>
      <c r="F53" s="255">
        <f t="shared" si="1"/>
        <v>32392</v>
      </c>
      <c r="G53" s="255">
        <f t="shared" si="2"/>
        <v>30072</v>
      </c>
      <c r="H53" s="139">
        <f t="shared" si="3"/>
        <v>92.837737713015557</v>
      </c>
      <c r="I53" s="255">
        <v>0</v>
      </c>
      <c r="J53" s="255">
        <v>0</v>
      </c>
      <c r="K53" s="255">
        <v>0</v>
      </c>
      <c r="L53" s="255">
        <v>0</v>
      </c>
      <c r="M53" s="139">
        <v>0</v>
      </c>
      <c r="N53" s="255">
        <v>0</v>
      </c>
      <c r="O53" s="255">
        <v>0</v>
      </c>
    </row>
    <row r="54" spans="1:15" ht="22.9" customHeight="1" x14ac:dyDescent="0.2">
      <c r="A54" s="279"/>
      <c r="B54" s="265" t="s">
        <v>40</v>
      </c>
      <c r="C54" s="171">
        <v>337527</v>
      </c>
      <c r="D54" s="255">
        <v>515810.06</v>
      </c>
      <c r="E54" s="139">
        <f t="shared" si="0"/>
        <v>152.82038473959122</v>
      </c>
      <c r="F54" s="255">
        <f t="shared" si="1"/>
        <v>337527</v>
      </c>
      <c r="G54" s="255">
        <f t="shared" si="2"/>
        <v>515810.06</v>
      </c>
      <c r="H54" s="139">
        <f t="shared" si="3"/>
        <v>152.82038473959122</v>
      </c>
      <c r="I54" s="255">
        <v>0</v>
      </c>
      <c r="J54" s="255">
        <v>0</v>
      </c>
      <c r="K54" s="255">
        <v>0</v>
      </c>
      <c r="L54" s="255">
        <v>0</v>
      </c>
      <c r="M54" s="139">
        <v>0</v>
      </c>
      <c r="N54" s="255">
        <v>0</v>
      </c>
      <c r="O54" s="255">
        <v>0</v>
      </c>
    </row>
    <row r="55" spans="1:15" ht="50.25" customHeight="1" x14ac:dyDescent="0.2">
      <c r="A55" s="279"/>
      <c r="B55" s="265" t="s">
        <v>34</v>
      </c>
      <c r="C55" s="171">
        <v>11000</v>
      </c>
      <c r="D55" s="255">
        <v>24863.15</v>
      </c>
      <c r="E55" s="139">
        <f t="shared" si="0"/>
        <v>226.02863636363639</v>
      </c>
      <c r="F55" s="255">
        <f t="shared" si="1"/>
        <v>11000</v>
      </c>
      <c r="G55" s="255">
        <f t="shared" si="2"/>
        <v>24863.15</v>
      </c>
      <c r="H55" s="139">
        <f t="shared" si="3"/>
        <v>226.02863636363639</v>
      </c>
      <c r="I55" s="255">
        <v>0</v>
      </c>
      <c r="J55" s="255">
        <v>0</v>
      </c>
      <c r="K55" s="255">
        <v>0</v>
      </c>
      <c r="L55" s="255">
        <v>0</v>
      </c>
      <c r="M55" s="139">
        <v>0</v>
      </c>
      <c r="N55" s="255">
        <v>0</v>
      </c>
      <c r="O55" s="255">
        <v>0</v>
      </c>
    </row>
    <row r="56" spans="1:15" ht="24" x14ac:dyDescent="0.2">
      <c r="A56" s="279"/>
      <c r="B56" s="265" t="s">
        <v>30</v>
      </c>
      <c r="C56" s="171">
        <v>9260762</v>
      </c>
      <c r="D56" s="255">
        <v>11537193.619999999</v>
      </c>
      <c r="E56" s="139">
        <f t="shared" si="0"/>
        <v>124.5814720214168</v>
      </c>
      <c r="F56" s="255">
        <f t="shared" si="1"/>
        <v>9260762</v>
      </c>
      <c r="G56" s="255">
        <f t="shared" si="2"/>
        <v>11537193.619999999</v>
      </c>
      <c r="H56" s="139">
        <f t="shared" si="3"/>
        <v>124.5814720214168</v>
      </c>
      <c r="I56" s="255">
        <v>0</v>
      </c>
      <c r="J56" s="255">
        <v>0</v>
      </c>
      <c r="K56" s="255">
        <v>0</v>
      </c>
      <c r="L56" s="255">
        <v>0</v>
      </c>
      <c r="M56" s="139">
        <v>0</v>
      </c>
      <c r="N56" s="255">
        <v>0</v>
      </c>
      <c r="O56" s="255">
        <v>0</v>
      </c>
    </row>
    <row r="57" spans="1:15" ht="24" x14ac:dyDescent="0.2">
      <c r="A57" s="279"/>
      <c r="B57" s="265" t="s">
        <v>35</v>
      </c>
      <c r="C57" s="171">
        <v>9690</v>
      </c>
      <c r="D57" s="255">
        <v>3599</v>
      </c>
      <c r="E57" s="139">
        <f t="shared" si="0"/>
        <v>37.14138286893705</v>
      </c>
      <c r="F57" s="255">
        <f t="shared" si="1"/>
        <v>9690</v>
      </c>
      <c r="G57" s="255">
        <f t="shared" si="2"/>
        <v>3599</v>
      </c>
      <c r="H57" s="139">
        <f t="shared" si="3"/>
        <v>37.14138286893705</v>
      </c>
      <c r="I57" s="255">
        <v>0</v>
      </c>
      <c r="J57" s="255">
        <v>0</v>
      </c>
      <c r="K57" s="255">
        <v>0</v>
      </c>
      <c r="L57" s="255">
        <v>0</v>
      </c>
      <c r="M57" s="139">
        <v>0</v>
      </c>
      <c r="N57" s="255">
        <v>0</v>
      </c>
      <c r="O57" s="255">
        <v>0</v>
      </c>
    </row>
    <row r="58" spans="1:15" ht="24" x14ac:dyDescent="0.2">
      <c r="A58" s="279"/>
      <c r="B58" s="265" t="s">
        <v>33</v>
      </c>
      <c r="C58" s="171">
        <v>604479</v>
      </c>
      <c r="D58" s="255">
        <v>598858.30000000005</v>
      </c>
      <c r="E58" s="139">
        <f t="shared" si="0"/>
        <v>99.070157937662032</v>
      </c>
      <c r="F58" s="255">
        <f t="shared" si="1"/>
        <v>604479</v>
      </c>
      <c r="G58" s="255">
        <f t="shared" si="2"/>
        <v>598858.30000000005</v>
      </c>
      <c r="H58" s="139">
        <f t="shared" si="3"/>
        <v>99.070157937662032</v>
      </c>
      <c r="I58" s="255">
        <v>0</v>
      </c>
      <c r="J58" s="255">
        <v>0</v>
      </c>
      <c r="K58" s="255">
        <v>0</v>
      </c>
      <c r="L58" s="255">
        <v>0</v>
      </c>
      <c r="M58" s="139">
        <v>0</v>
      </c>
      <c r="N58" s="255">
        <v>0</v>
      </c>
      <c r="O58" s="255">
        <v>0</v>
      </c>
    </row>
    <row r="59" spans="1:15" x14ac:dyDescent="0.2">
      <c r="A59" s="279"/>
      <c r="B59" s="265" t="s">
        <v>37</v>
      </c>
      <c r="C59" s="171">
        <v>0</v>
      </c>
      <c r="D59" s="255">
        <v>425</v>
      </c>
      <c r="E59" s="139">
        <v>0</v>
      </c>
      <c r="F59" s="255">
        <f t="shared" si="1"/>
        <v>0</v>
      </c>
      <c r="G59" s="255">
        <f t="shared" si="2"/>
        <v>425</v>
      </c>
      <c r="H59" s="139">
        <v>0</v>
      </c>
      <c r="I59" s="255">
        <v>0</v>
      </c>
      <c r="J59" s="255">
        <v>0</v>
      </c>
      <c r="K59" s="255">
        <v>0</v>
      </c>
      <c r="L59" s="255">
        <v>0</v>
      </c>
      <c r="M59" s="139">
        <v>0</v>
      </c>
      <c r="N59" s="255">
        <v>0</v>
      </c>
      <c r="O59" s="255">
        <v>0</v>
      </c>
    </row>
    <row r="60" spans="1:15" x14ac:dyDescent="0.2">
      <c r="A60" s="279"/>
      <c r="B60" s="265" t="s">
        <v>412</v>
      </c>
      <c r="C60" s="171">
        <v>0</v>
      </c>
      <c r="D60" s="255">
        <v>262.27999999999997</v>
      </c>
      <c r="E60" s="139">
        <v>0</v>
      </c>
      <c r="F60" s="255">
        <f t="shared" si="1"/>
        <v>0</v>
      </c>
      <c r="G60" s="255">
        <f t="shared" si="2"/>
        <v>262.27999999999997</v>
      </c>
      <c r="H60" s="139">
        <v>0</v>
      </c>
      <c r="I60" s="255">
        <v>0</v>
      </c>
      <c r="J60" s="255">
        <v>0</v>
      </c>
      <c r="K60" s="255">
        <v>0</v>
      </c>
      <c r="L60" s="255">
        <v>0</v>
      </c>
      <c r="M60" s="139">
        <v>0</v>
      </c>
      <c r="N60" s="255">
        <v>0</v>
      </c>
      <c r="O60" s="255">
        <v>0</v>
      </c>
    </row>
    <row r="61" spans="1:15" x14ac:dyDescent="0.2">
      <c r="A61" s="279"/>
      <c r="B61" s="265" t="s">
        <v>31</v>
      </c>
      <c r="C61" s="171">
        <v>1362503</v>
      </c>
      <c r="D61" s="255">
        <v>1308177.1000000001</v>
      </c>
      <c r="E61" s="139">
        <f t="shared" si="0"/>
        <v>96.012786760836505</v>
      </c>
      <c r="F61" s="255">
        <f t="shared" si="1"/>
        <v>1362503</v>
      </c>
      <c r="G61" s="255">
        <f t="shared" si="2"/>
        <v>1308177.1000000001</v>
      </c>
      <c r="H61" s="139">
        <f t="shared" si="3"/>
        <v>96.012786760836505</v>
      </c>
      <c r="I61" s="255">
        <v>0</v>
      </c>
      <c r="J61" s="255">
        <v>0</v>
      </c>
      <c r="K61" s="255">
        <v>0</v>
      </c>
      <c r="L61" s="255">
        <v>0</v>
      </c>
      <c r="M61" s="139">
        <v>0</v>
      </c>
      <c r="N61" s="255">
        <v>0</v>
      </c>
      <c r="O61" s="255">
        <v>0</v>
      </c>
    </row>
    <row r="62" spans="1:15" x14ac:dyDescent="0.2">
      <c r="A62" s="279"/>
      <c r="B62" s="265" t="s">
        <v>347</v>
      </c>
      <c r="C62" s="171">
        <v>18000</v>
      </c>
      <c r="D62" s="255">
        <v>23070.45</v>
      </c>
      <c r="E62" s="139">
        <f t="shared" si="0"/>
        <v>128.16916666666665</v>
      </c>
      <c r="F62" s="255">
        <f t="shared" si="1"/>
        <v>18000</v>
      </c>
      <c r="G62" s="255">
        <f t="shared" si="2"/>
        <v>23070.45</v>
      </c>
      <c r="H62" s="139">
        <f t="shared" si="3"/>
        <v>128.16916666666665</v>
      </c>
      <c r="I62" s="255">
        <v>0</v>
      </c>
      <c r="J62" s="255">
        <v>0</v>
      </c>
      <c r="K62" s="255">
        <v>0</v>
      </c>
      <c r="L62" s="255">
        <v>0</v>
      </c>
      <c r="M62" s="139">
        <v>0</v>
      </c>
      <c r="N62" s="255">
        <v>0</v>
      </c>
      <c r="O62" s="255">
        <v>0</v>
      </c>
    </row>
    <row r="63" spans="1:15" s="169" customFormat="1" ht="96" x14ac:dyDescent="0.2">
      <c r="A63" s="261" t="s">
        <v>42</v>
      </c>
      <c r="B63" s="262" t="s">
        <v>43</v>
      </c>
      <c r="C63" s="176">
        <f>SUM(C45:C62)</f>
        <v>16960341.579999998</v>
      </c>
      <c r="D63" s="176">
        <f>SUM(D45:D62)</f>
        <v>20810640.520000003</v>
      </c>
      <c r="E63" s="135">
        <f t="shared" si="0"/>
        <v>122.70177709475121</v>
      </c>
      <c r="F63" s="135">
        <f t="shared" si="1"/>
        <v>16960341.579999998</v>
      </c>
      <c r="G63" s="135">
        <f t="shared" si="2"/>
        <v>20810640.520000003</v>
      </c>
      <c r="H63" s="135">
        <f t="shared" si="3"/>
        <v>122.70177709475121</v>
      </c>
      <c r="I63" s="176">
        <f>SUM(I45:I62)</f>
        <v>0</v>
      </c>
      <c r="J63" s="176">
        <f>SUM(J45:J62)</f>
        <v>0</v>
      </c>
      <c r="K63" s="176">
        <f>SUM(K45:K62)</f>
        <v>0</v>
      </c>
      <c r="L63" s="176">
        <f>SUM(L45:L62)</f>
        <v>0</v>
      </c>
      <c r="M63" s="135">
        <v>0</v>
      </c>
      <c r="N63" s="176">
        <f>SUM(N45:N62)</f>
        <v>0</v>
      </c>
      <c r="O63" s="176">
        <f>SUM(O45:O62)</f>
        <v>0</v>
      </c>
    </row>
    <row r="64" spans="1:15" ht="25.5" customHeight="1" x14ac:dyDescent="0.2">
      <c r="A64" s="279"/>
      <c r="B64" s="265" t="s">
        <v>349</v>
      </c>
      <c r="C64" s="171">
        <v>552653</v>
      </c>
      <c r="D64" s="255">
        <v>552653</v>
      </c>
      <c r="E64" s="139">
        <f t="shared" si="0"/>
        <v>100</v>
      </c>
      <c r="F64" s="255">
        <f t="shared" si="1"/>
        <v>552653</v>
      </c>
      <c r="G64" s="255">
        <f t="shared" si="2"/>
        <v>552653</v>
      </c>
      <c r="H64" s="139">
        <f t="shared" si="3"/>
        <v>100</v>
      </c>
      <c r="I64" s="255">
        <v>0</v>
      </c>
      <c r="J64" s="255">
        <v>0</v>
      </c>
      <c r="K64" s="255">
        <v>0</v>
      </c>
      <c r="L64" s="255">
        <v>0</v>
      </c>
      <c r="M64" s="139">
        <v>0</v>
      </c>
      <c r="N64" s="255">
        <v>0</v>
      </c>
      <c r="O64" s="255">
        <v>0</v>
      </c>
    </row>
    <row r="65" spans="1:15" ht="111" customHeight="1" x14ac:dyDescent="0.2">
      <c r="A65" s="279"/>
      <c r="B65" s="265" t="s">
        <v>350</v>
      </c>
      <c r="C65" s="171">
        <v>2185927</v>
      </c>
      <c r="D65" s="255">
        <v>2185927</v>
      </c>
      <c r="E65" s="139">
        <f t="shared" si="0"/>
        <v>100</v>
      </c>
      <c r="F65" s="255">
        <f t="shared" si="1"/>
        <v>0</v>
      </c>
      <c r="G65" s="255">
        <f t="shared" si="2"/>
        <v>0</v>
      </c>
      <c r="H65" s="139">
        <v>0</v>
      </c>
      <c r="I65" s="255">
        <v>0</v>
      </c>
      <c r="J65" s="255">
        <v>0</v>
      </c>
      <c r="K65" s="255">
        <v>2185927</v>
      </c>
      <c r="L65" s="255">
        <v>2185927</v>
      </c>
      <c r="M65" s="139">
        <f t="shared" si="4"/>
        <v>100</v>
      </c>
      <c r="N65" s="255">
        <v>0</v>
      </c>
      <c r="O65" s="255">
        <v>0</v>
      </c>
    </row>
    <row r="66" spans="1:15" ht="24" x14ac:dyDescent="0.2">
      <c r="A66" s="279"/>
      <c r="B66" s="265" t="s">
        <v>44</v>
      </c>
      <c r="C66" s="171">
        <v>8199682</v>
      </c>
      <c r="D66" s="255">
        <v>8199682</v>
      </c>
      <c r="E66" s="139">
        <f t="shared" si="0"/>
        <v>100</v>
      </c>
      <c r="F66" s="255">
        <f t="shared" si="1"/>
        <v>8199682</v>
      </c>
      <c r="G66" s="255">
        <f t="shared" si="2"/>
        <v>8199682</v>
      </c>
      <c r="H66" s="139">
        <f t="shared" si="3"/>
        <v>100</v>
      </c>
      <c r="I66" s="255">
        <v>0</v>
      </c>
      <c r="J66" s="255">
        <v>0</v>
      </c>
      <c r="K66" s="255">
        <v>0</v>
      </c>
      <c r="L66" s="255">
        <v>0</v>
      </c>
      <c r="M66" s="139">
        <v>0</v>
      </c>
      <c r="N66" s="255">
        <v>0</v>
      </c>
      <c r="O66" s="255">
        <v>0</v>
      </c>
    </row>
    <row r="67" spans="1:15" ht="49.5" customHeight="1" x14ac:dyDescent="0.2">
      <c r="A67" s="279"/>
      <c r="B67" s="265" t="s">
        <v>413</v>
      </c>
      <c r="C67" s="171">
        <v>0</v>
      </c>
      <c r="D67" s="255">
        <v>6228.96</v>
      </c>
      <c r="E67" s="139">
        <v>0</v>
      </c>
      <c r="F67" s="255">
        <f t="shared" si="1"/>
        <v>0</v>
      </c>
      <c r="G67" s="255">
        <f t="shared" si="2"/>
        <v>6228.96</v>
      </c>
      <c r="H67" s="139">
        <v>0</v>
      </c>
      <c r="I67" s="255">
        <v>0</v>
      </c>
      <c r="J67" s="255">
        <v>0</v>
      </c>
      <c r="K67" s="255">
        <v>0</v>
      </c>
      <c r="L67" s="255">
        <v>0</v>
      </c>
      <c r="M67" s="139">
        <v>0</v>
      </c>
      <c r="N67" s="255">
        <v>0</v>
      </c>
      <c r="O67" s="255">
        <v>0</v>
      </c>
    </row>
    <row r="68" spans="1:15" x14ac:dyDescent="0.2">
      <c r="A68" s="279"/>
      <c r="B68" s="265" t="s">
        <v>412</v>
      </c>
      <c r="C68" s="171">
        <v>0</v>
      </c>
      <c r="D68" s="255">
        <v>1548.26</v>
      </c>
      <c r="E68" s="139">
        <v>0</v>
      </c>
      <c r="F68" s="255">
        <f t="shared" si="1"/>
        <v>0</v>
      </c>
      <c r="G68" s="255">
        <f t="shared" si="2"/>
        <v>1548.26</v>
      </c>
      <c r="H68" s="139">
        <v>0</v>
      </c>
      <c r="I68" s="255">
        <v>0</v>
      </c>
      <c r="J68" s="255">
        <v>0</v>
      </c>
      <c r="K68" s="255">
        <v>0</v>
      </c>
      <c r="L68" s="255">
        <v>0</v>
      </c>
      <c r="M68" s="139">
        <v>0</v>
      </c>
      <c r="N68" s="255">
        <v>0</v>
      </c>
      <c r="O68" s="255">
        <v>0</v>
      </c>
    </row>
    <row r="69" spans="1:15" x14ac:dyDescent="0.2">
      <c r="A69" s="279"/>
      <c r="B69" s="265" t="s">
        <v>414</v>
      </c>
      <c r="C69" s="171">
        <v>0</v>
      </c>
      <c r="D69" s="255">
        <v>333</v>
      </c>
      <c r="E69" s="139">
        <v>0</v>
      </c>
      <c r="F69" s="255">
        <f t="shared" si="1"/>
        <v>0</v>
      </c>
      <c r="G69" s="255">
        <f t="shared" si="2"/>
        <v>333</v>
      </c>
      <c r="H69" s="139">
        <v>0</v>
      </c>
      <c r="I69" s="255">
        <v>0</v>
      </c>
      <c r="J69" s="255">
        <v>0</v>
      </c>
      <c r="K69" s="255">
        <v>0</v>
      </c>
      <c r="L69" s="255">
        <v>0</v>
      </c>
      <c r="M69" s="139">
        <v>0</v>
      </c>
      <c r="N69" s="255">
        <v>0</v>
      </c>
      <c r="O69" s="255">
        <v>0</v>
      </c>
    </row>
    <row r="70" spans="1:15" ht="24" x14ac:dyDescent="0.2">
      <c r="A70" s="279"/>
      <c r="B70" s="265" t="s">
        <v>344</v>
      </c>
      <c r="C70" s="171">
        <v>240483</v>
      </c>
      <c r="D70" s="255">
        <v>245904.32</v>
      </c>
      <c r="E70" s="139">
        <f t="shared" si="0"/>
        <v>102.2543464610804</v>
      </c>
      <c r="F70" s="255">
        <f t="shared" si="1"/>
        <v>240483</v>
      </c>
      <c r="G70" s="255">
        <f t="shared" si="2"/>
        <v>245904.32</v>
      </c>
      <c r="H70" s="139">
        <f t="shared" si="3"/>
        <v>102.2543464610804</v>
      </c>
      <c r="I70" s="255">
        <v>0</v>
      </c>
      <c r="J70" s="255">
        <v>0</v>
      </c>
      <c r="K70" s="255">
        <v>0</v>
      </c>
      <c r="L70" s="255">
        <v>0</v>
      </c>
      <c r="M70" s="139">
        <v>0</v>
      </c>
      <c r="N70" s="255">
        <v>0</v>
      </c>
      <c r="O70" s="255">
        <v>0</v>
      </c>
    </row>
    <row r="71" spans="1:15" s="169" customFormat="1" x14ac:dyDescent="0.2">
      <c r="A71" s="261" t="s">
        <v>45</v>
      </c>
      <c r="B71" s="262" t="s">
        <v>46</v>
      </c>
      <c r="C71" s="176">
        <f>SUM(C64:C70)</f>
        <v>11178745</v>
      </c>
      <c r="D71" s="176">
        <f>SUM(D64:D70)</f>
        <v>11192276.540000001</v>
      </c>
      <c r="E71" s="135">
        <f t="shared" si="0"/>
        <v>100.12104704061144</v>
      </c>
      <c r="F71" s="135">
        <f t="shared" si="1"/>
        <v>8992818</v>
      </c>
      <c r="G71" s="135">
        <f t="shared" si="2"/>
        <v>9006349.540000001</v>
      </c>
      <c r="H71" s="135">
        <f t="shared" si="3"/>
        <v>100.15047051991934</v>
      </c>
      <c r="I71" s="176">
        <f>SUM(I64:I70)</f>
        <v>0</v>
      </c>
      <c r="J71" s="176">
        <f>SUM(J64:J70)</f>
        <v>0</v>
      </c>
      <c r="K71" s="176">
        <f>SUM(K64:K70)</f>
        <v>2185927</v>
      </c>
      <c r="L71" s="176">
        <f>SUM(L64:L70)</f>
        <v>2185927</v>
      </c>
      <c r="M71" s="135">
        <f t="shared" si="4"/>
        <v>100</v>
      </c>
      <c r="N71" s="176">
        <f>SUM(N64:N70)</f>
        <v>0</v>
      </c>
      <c r="O71" s="176">
        <f>SUM(O64:O70)</f>
        <v>0</v>
      </c>
    </row>
    <row r="72" spans="1:15" ht="24" x14ac:dyDescent="0.2">
      <c r="A72" s="279"/>
      <c r="B72" s="265" t="s">
        <v>47</v>
      </c>
      <c r="C72" s="171">
        <v>41350</v>
      </c>
      <c r="D72" s="255">
        <v>36840.5</v>
      </c>
      <c r="E72" s="139">
        <f t="shared" si="0"/>
        <v>89.094316807738821</v>
      </c>
      <c r="F72" s="255">
        <f t="shared" si="1"/>
        <v>41350</v>
      </c>
      <c r="G72" s="255">
        <f t="shared" si="2"/>
        <v>36840.5</v>
      </c>
      <c r="H72" s="139">
        <f t="shared" si="3"/>
        <v>89.094316807738821</v>
      </c>
      <c r="I72" s="255">
        <v>0</v>
      </c>
      <c r="J72" s="255">
        <v>0</v>
      </c>
      <c r="K72" s="255">
        <v>0</v>
      </c>
      <c r="L72" s="255">
        <v>0</v>
      </c>
      <c r="M72" s="139">
        <v>0</v>
      </c>
      <c r="N72" s="255">
        <v>0</v>
      </c>
      <c r="O72" s="255">
        <v>0</v>
      </c>
    </row>
    <row r="73" spans="1:15" ht="48" x14ac:dyDescent="0.2">
      <c r="A73" s="279"/>
      <c r="B73" s="265" t="s">
        <v>48</v>
      </c>
      <c r="C73" s="171">
        <v>282000</v>
      </c>
      <c r="D73" s="255">
        <v>225141</v>
      </c>
      <c r="E73" s="139">
        <f t="shared" si="0"/>
        <v>79.837234042553192</v>
      </c>
      <c r="F73" s="255">
        <f t="shared" ref="F73:F106" si="8">C73-K73</f>
        <v>282000</v>
      </c>
      <c r="G73" s="255">
        <f t="shared" ref="G73:G106" si="9">D73-L73</f>
        <v>225141</v>
      </c>
      <c r="H73" s="139">
        <f t="shared" si="3"/>
        <v>79.837234042553192</v>
      </c>
      <c r="I73" s="255">
        <v>0</v>
      </c>
      <c r="J73" s="255">
        <v>0</v>
      </c>
      <c r="K73" s="255">
        <v>0</v>
      </c>
      <c r="L73" s="255">
        <v>0</v>
      </c>
      <c r="M73" s="139">
        <v>0</v>
      </c>
      <c r="N73" s="255">
        <v>0</v>
      </c>
      <c r="O73" s="255">
        <v>0</v>
      </c>
    </row>
    <row r="74" spans="1:15" x14ac:dyDescent="0.2">
      <c r="A74" s="279"/>
      <c r="B74" s="265" t="s">
        <v>22</v>
      </c>
      <c r="C74" s="171">
        <v>674600</v>
      </c>
      <c r="D74" s="255">
        <v>828143.93</v>
      </c>
      <c r="E74" s="139">
        <f t="shared" ref="E74:E106" si="10">D74/C74*100</f>
        <v>122.76073673287875</v>
      </c>
      <c r="F74" s="255">
        <f t="shared" si="8"/>
        <v>674600</v>
      </c>
      <c r="G74" s="255">
        <f t="shared" si="9"/>
        <v>828143.93</v>
      </c>
      <c r="H74" s="139">
        <f t="shared" si="3"/>
        <v>122.76073673287875</v>
      </c>
      <c r="I74" s="255">
        <v>0</v>
      </c>
      <c r="J74" s="255">
        <v>0</v>
      </c>
      <c r="K74" s="255">
        <v>0</v>
      </c>
      <c r="L74" s="255">
        <v>0</v>
      </c>
      <c r="M74" s="139">
        <v>0</v>
      </c>
      <c r="N74" s="255">
        <v>0</v>
      </c>
      <c r="O74" s="255">
        <v>0</v>
      </c>
    </row>
    <row r="75" spans="1:15" ht="36" x14ac:dyDescent="0.2">
      <c r="A75" s="279"/>
      <c r="B75" s="265" t="s">
        <v>351</v>
      </c>
      <c r="C75" s="171">
        <v>693</v>
      </c>
      <c r="D75" s="255">
        <v>692.25</v>
      </c>
      <c r="E75" s="139">
        <f t="shared" si="10"/>
        <v>99.891774891774887</v>
      </c>
      <c r="F75" s="255">
        <f t="shared" si="8"/>
        <v>693</v>
      </c>
      <c r="G75" s="255">
        <f t="shared" si="9"/>
        <v>692.25</v>
      </c>
      <c r="H75" s="139">
        <f t="shared" ref="H75:H106" si="11">G75/F75*100</f>
        <v>99.891774891774887</v>
      </c>
      <c r="I75" s="255">
        <v>0</v>
      </c>
      <c r="J75" s="255">
        <v>0</v>
      </c>
      <c r="K75" s="255">
        <v>0</v>
      </c>
      <c r="L75" s="255">
        <v>0</v>
      </c>
      <c r="M75" s="139">
        <v>0</v>
      </c>
      <c r="N75" s="255">
        <v>0</v>
      </c>
      <c r="O75" s="255">
        <v>0</v>
      </c>
    </row>
    <row r="76" spans="1:15" ht="90.75" customHeight="1" x14ac:dyDescent="0.2">
      <c r="A76" s="279"/>
      <c r="B76" s="265" t="s">
        <v>338</v>
      </c>
      <c r="C76" s="171">
        <v>72982.649999999994</v>
      </c>
      <c r="D76" s="255">
        <v>71389.3</v>
      </c>
      <c r="E76" s="139">
        <f t="shared" si="10"/>
        <v>97.816809885637213</v>
      </c>
      <c r="F76" s="255">
        <f t="shared" si="8"/>
        <v>72982.649999999994</v>
      </c>
      <c r="G76" s="255">
        <f t="shared" si="9"/>
        <v>71389.3</v>
      </c>
      <c r="H76" s="139">
        <f t="shared" si="11"/>
        <v>97.816809885637213</v>
      </c>
      <c r="I76" s="255">
        <v>71389.3</v>
      </c>
      <c r="J76" s="255">
        <v>0</v>
      </c>
      <c r="K76" s="255">
        <v>0</v>
      </c>
      <c r="L76" s="255">
        <v>0</v>
      </c>
      <c r="M76" s="139">
        <v>0</v>
      </c>
      <c r="N76" s="255">
        <v>0</v>
      </c>
      <c r="O76" s="255">
        <v>0</v>
      </c>
    </row>
    <row r="77" spans="1:15" ht="62.25" customHeight="1" x14ac:dyDescent="0.2">
      <c r="A77" s="279"/>
      <c r="B77" s="265" t="s">
        <v>353</v>
      </c>
      <c r="C77" s="171">
        <v>382313</v>
      </c>
      <c r="D77" s="255">
        <v>382313</v>
      </c>
      <c r="E77" s="139">
        <f t="shared" si="10"/>
        <v>100</v>
      </c>
      <c r="F77" s="255">
        <f t="shared" si="8"/>
        <v>382313</v>
      </c>
      <c r="G77" s="255">
        <f t="shared" si="9"/>
        <v>382313</v>
      </c>
      <c r="H77" s="139">
        <f t="shared" si="11"/>
        <v>100</v>
      </c>
      <c r="I77" s="255">
        <v>382313</v>
      </c>
      <c r="J77" s="255">
        <v>0</v>
      </c>
      <c r="K77" s="255">
        <v>0</v>
      </c>
      <c r="L77" s="255">
        <v>0</v>
      </c>
      <c r="M77" s="139">
        <v>0</v>
      </c>
      <c r="N77" s="255">
        <v>0</v>
      </c>
      <c r="O77" s="255">
        <v>0</v>
      </c>
    </row>
    <row r="78" spans="1:15" ht="98.25" customHeight="1" x14ac:dyDescent="0.2">
      <c r="A78" s="279"/>
      <c r="B78" s="265" t="s">
        <v>337</v>
      </c>
      <c r="C78" s="171">
        <v>0</v>
      </c>
      <c r="D78" s="255">
        <v>975.6</v>
      </c>
      <c r="E78" s="139">
        <v>0</v>
      </c>
      <c r="F78" s="255">
        <f t="shared" si="8"/>
        <v>0</v>
      </c>
      <c r="G78" s="255">
        <f t="shared" si="9"/>
        <v>975.6</v>
      </c>
      <c r="H78" s="139">
        <v>0</v>
      </c>
      <c r="I78" s="255">
        <v>0</v>
      </c>
      <c r="J78" s="255">
        <v>0</v>
      </c>
      <c r="K78" s="255">
        <v>0</v>
      </c>
      <c r="L78" s="255">
        <v>0</v>
      </c>
      <c r="M78" s="139">
        <v>0</v>
      </c>
      <c r="N78" s="255">
        <v>0</v>
      </c>
      <c r="O78" s="255">
        <v>0</v>
      </c>
    </row>
    <row r="79" spans="1:15" ht="73.5" customHeight="1" x14ac:dyDescent="0.2">
      <c r="A79" s="279"/>
      <c r="B79" s="265" t="s">
        <v>352</v>
      </c>
      <c r="C79" s="171">
        <v>195600</v>
      </c>
      <c r="D79" s="255">
        <v>195600</v>
      </c>
      <c r="E79" s="139">
        <f t="shared" si="10"/>
        <v>100</v>
      </c>
      <c r="F79" s="255">
        <f t="shared" si="8"/>
        <v>195600</v>
      </c>
      <c r="G79" s="255">
        <f t="shared" si="9"/>
        <v>195600</v>
      </c>
      <c r="H79" s="139">
        <f t="shared" si="11"/>
        <v>100</v>
      </c>
      <c r="I79" s="255">
        <v>0</v>
      </c>
      <c r="J79" s="255">
        <v>0</v>
      </c>
      <c r="K79" s="255">
        <v>0</v>
      </c>
      <c r="L79" s="255">
        <v>0</v>
      </c>
      <c r="M79" s="139">
        <v>0</v>
      </c>
      <c r="N79" s="255">
        <v>0</v>
      </c>
      <c r="O79" s="255">
        <v>0</v>
      </c>
    </row>
    <row r="80" spans="1:15" s="169" customFormat="1" x14ac:dyDescent="0.2">
      <c r="A80" s="261" t="s">
        <v>49</v>
      </c>
      <c r="B80" s="263" t="s">
        <v>50</v>
      </c>
      <c r="C80" s="264">
        <f>SUM(C72:C79)</f>
        <v>1649538.65</v>
      </c>
      <c r="D80" s="176">
        <f>SUM(D72:D79)</f>
        <v>1741095.5800000003</v>
      </c>
      <c r="E80" s="135">
        <f t="shared" si="10"/>
        <v>105.55045678984246</v>
      </c>
      <c r="F80" s="135">
        <f t="shared" si="8"/>
        <v>1649538.65</v>
      </c>
      <c r="G80" s="135">
        <f t="shared" si="9"/>
        <v>1741095.5800000003</v>
      </c>
      <c r="H80" s="135">
        <f t="shared" si="11"/>
        <v>105.55045678984246</v>
      </c>
      <c r="I80" s="176">
        <f>SUM(I72:I79)</f>
        <v>453702.3</v>
      </c>
      <c r="J80" s="176">
        <f>SUM(J72:J79)</f>
        <v>0</v>
      </c>
      <c r="K80" s="176">
        <f>SUM(K72:K79)</f>
        <v>0</v>
      </c>
      <c r="L80" s="176">
        <f>SUM(L72:L79)</f>
        <v>0</v>
      </c>
      <c r="M80" s="135">
        <v>0</v>
      </c>
      <c r="N80" s="176">
        <f>SUM(N72:N79)</f>
        <v>0</v>
      </c>
      <c r="O80" s="176">
        <f>SUM(O72:O79)</f>
        <v>0</v>
      </c>
    </row>
    <row r="81" spans="1:15" s="169" customFormat="1" ht="75.75" customHeight="1" x14ac:dyDescent="0.2">
      <c r="A81" s="279"/>
      <c r="B81" s="265" t="s">
        <v>352</v>
      </c>
      <c r="C81" s="171">
        <v>10000</v>
      </c>
      <c r="D81" s="255">
        <v>510000</v>
      </c>
      <c r="E81" s="139">
        <f t="shared" si="10"/>
        <v>5100</v>
      </c>
      <c r="F81" s="255">
        <f t="shared" si="8"/>
        <v>10000</v>
      </c>
      <c r="G81" s="255">
        <f t="shared" si="9"/>
        <v>510000</v>
      </c>
      <c r="H81" s="139">
        <f t="shared" si="11"/>
        <v>5100</v>
      </c>
      <c r="I81" s="255">
        <v>0</v>
      </c>
      <c r="J81" s="255">
        <v>0</v>
      </c>
      <c r="K81" s="255">
        <v>0</v>
      </c>
      <c r="L81" s="255">
        <v>0</v>
      </c>
      <c r="M81" s="139">
        <v>0</v>
      </c>
      <c r="N81" s="255">
        <v>0</v>
      </c>
      <c r="O81" s="255">
        <v>0</v>
      </c>
    </row>
    <row r="82" spans="1:15" s="169" customFormat="1" ht="13.5" customHeight="1" x14ac:dyDescent="0.2">
      <c r="A82" s="261" t="s">
        <v>131</v>
      </c>
      <c r="B82" s="263" t="s">
        <v>132</v>
      </c>
      <c r="C82" s="176">
        <f>SUM(C81)</f>
        <v>10000</v>
      </c>
      <c r="D82" s="176">
        <f>SUM(D81)</f>
        <v>510000</v>
      </c>
      <c r="E82" s="135">
        <f t="shared" si="10"/>
        <v>5100</v>
      </c>
      <c r="F82" s="135">
        <f t="shared" si="8"/>
        <v>10000</v>
      </c>
      <c r="G82" s="135">
        <f t="shared" si="9"/>
        <v>510000</v>
      </c>
      <c r="H82" s="135">
        <f t="shared" si="11"/>
        <v>5100</v>
      </c>
      <c r="I82" s="176">
        <f>SUM(I81)</f>
        <v>0</v>
      </c>
      <c r="J82" s="176">
        <f>SUM(J81)</f>
        <v>0</v>
      </c>
      <c r="K82" s="176">
        <f>SUM(K81)</f>
        <v>0</v>
      </c>
      <c r="L82" s="176">
        <f>SUM(L81)</f>
        <v>0</v>
      </c>
      <c r="M82" s="135">
        <v>0</v>
      </c>
      <c r="N82" s="176">
        <f>SUM(N81)</f>
        <v>0</v>
      </c>
      <c r="O82" s="176">
        <f>SUM(O81)</f>
        <v>0</v>
      </c>
    </row>
    <row r="83" spans="1:15" ht="62.25" customHeight="1" x14ac:dyDescent="0.2">
      <c r="A83" s="279"/>
      <c r="B83" s="265" t="s">
        <v>353</v>
      </c>
      <c r="C83" s="171">
        <v>265782</v>
      </c>
      <c r="D83" s="255">
        <v>265393.3</v>
      </c>
      <c r="E83" s="139">
        <f t="shared" si="10"/>
        <v>99.853752323332657</v>
      </c>
      <c r="F83" s="255">
        <f t="shared" si="8"/>
        <v>265782</v>
      </c>
      <c r="G83" s="255">
        <f t="shared" si="9"/>
        <v>265393.3</v>
      </c>
      <c r="H83" s="139">
        <f t="shared" si="11"/>
        <v>99.853752323332657</v>
      </c>
      <c r="I83" s="255">
        <v>265393.3</v>
      </c>
      <c r="J83" s="255">
        <v>0</v>
      </c>
      <c r="K83" s="255">
        <v>0</v>
      </c>
      <c r="L83" s="255">
        <v>0</v>
      </c>
      <c r="M83" s="139">
        <v>0</v>
      </c>
      <c r="N83" s="255">
        <v>0</v>
      </c>
      <c r="O83" s="255">
        <v>0</v>
      </c>
    </row>
    <row r="84" spans="1:15" x14ac:dyDescent="0.2">
      <c r="A84" s="279"/>
      <c r="B84" s="265" t="s">
        <v>22</v>
      </c>
      <c r="C84" s="171">
        <v>0</v>
      </c>
      <c r="D84" s="255">
        <v>1727.34</v>
      </c>
      <c r="E84" s="139">
        <v>0</v>
      </c>
      <c r="F84" s="255">
        <f t="shared" si="8"/>
        <v>0</v>
      </c>
      <c r="G84" s="255">
        <f t="shared" si="9"/>
        <v>1727.34</v>
      </c>
      <c r="H84" s="139">
        <v>0</v>
      </c>
      <c r="I84" s="255">
        <v>0</v>
      </c>
      <c r="J84" s="255">
        <v>0</v>
      </c>
      <c r="K84" s="255">
        <v>0</v>
      </c>
      <c r="L84" s="255">
        <v>0</v>
      </c>
      <c r="M84" s="139">
        <v>0</v>
      </c>
      <c r="N84" s="255">
        <v>0</v>
      </c>
      <c r="O84" s="255">
        <v>0</v>
      </c>
    </row>
    <row r="85" spans="1:15" x14ac:dyDescent="0.2">
      <c r="A85" s="279"/>
      <c r="B85" s="265" t="s">
        <v>14</v>
      </c>
      <c r="C85" s="171">
        <v>0</v>
      </c>
      <c r="D85" s="255">
        <v>107</v>
      </c>
      <c r="E85" s="139">
        <v>0</v>
      </c>
      <c r="F85" s="255">
        <f t="shared" si="8"/>
        <v>0</v>
      </c>
      <c r="G85" s="255">
        <f t="shared" si="9"/>
        <v>107</v>
      </c>
      <c r="H85" s="139">
        <v>0</v>
      </c>
      <c r="I85" s="255">
        <v>0</v>
      </c>
      <c r="J85" s="255">
        <v>0</v>
      </c>
      <c r="K85" s="255">
        <v>0</v>
      </c>
      <c r="L85" s="255">
        <v>0</v>
      </c>
      <c r="M85" s="139">
        <v>0</v>
      </c>
      <c r="N85" s="255">
        <v>0</v>
      </c>
      <c r="O85" s="255">
        <v>0</v>
      </c>
    </row>
    <row r="86" spans="1:15" ht="36" x14ac:dyDescent="0.2">
      <c r="A86" s="279"/>
      <c r="B86" s="265" t="s">
        <v>297</v>
      </c>
      <c r="C86" s="171">
        <v>961</v>
      </c>
      <c r="D86" s="255">
        <v>350.16</v>
      </c>
      <c r="E86" s="139">
        <f t="shared" si="10"/>
        <v>36.437044745057236</v>
      </c>
      <c r="F86" s="255">
        <f t="shared" si="8"/>
        <v>961</v>
      </c>
      <c r="G86" s="255">
        <f t="shared" si="9"/>
        <v>350.16</v>
      </c>
      <c r="H86" s="139">
        <f t="shared" si="11"/>
        <v>36.437044745057236</v>
      </c>
      <c r="I86" s="255">
        <v>0</v>
      </c>
      <c r="J86" s="255">
        <v>0</v>
      </c>
      <c r="K86" s="255">
        <v>0</v>
      </c>
      <c r="L86" s="255">
        <v>0</v>
      </c>
      <c r="M86" s="139">
        <v>0</v>
      </c>
      <c r="N86" s="255">
        <v>0</v>
      </c>
      <c r="O86" s="255">
        <v>0</v>
      </c>
    </row>
    <row r="87" spans="1:15" s="169" customFormat="1" x14ac:dyDescent="0.2">
      <c r="A87" s="261" t="s">
        <v>52</v>
      </c>
      <c r="B87" s="263" t="s">
        <v>53</v>
      </c>
      <c r="C87" s="176">
        <f>SUM(C83:C86)</f>
        <v>266743</v>
      </c>
      <c r="D87" s="176">
        <f>SUM(D83:D86)</f>
        <v>267577.8</v>
      </c>
      <c r="E87" s="135">
        <f t="shared" si="10"/>
        <v>100.31296041508118</v>
      </c>
      <c r="F87" s="135">
        <f t="shared" si="8"/>
        <v>266743</v>
      </c>
      <c r="G87" s="135">
        <f t="shared" si="9"/>
        <v>267577.8</v>
      </c>
      <c r="H87" s="135">
        <f t="shared" si="11"/>
        <v>100.31296041508118</v>
      </c>
      <c r="I87" s="176">
        <f>SUM(I81:I86)</f>
        <v>265393.3</v>
      </c>
      <c r="J87" s="176">
        <f>SUM(J83:J86)</f>
        <v>0</v>
      </c>
      <c r="K87" s="176">
        <f>SUM(K83:K86)</f>
        <v>0</v>
      </c>
      <c r="L87" s="176">
        <f>SUM(L83:L86)</f>
        <v>0</v>
      </c>
      <c r="M87" s="135">
        <v>0</v>
      </c>
      <c r="N87" s="176">
        <f>SUM(N83:N86)</f>
        <v>0</v>
      </c>
      <c r="O87" s="176">
        <f>SUM(O83:O86)</f>
        <v>0</v>
      </c>
    </row>
    <row r="88" spans="1:15" s="169" customFormat="1" ht="37.5" customHeight="1" x14ac:dyDescent="0.2">
      <c r="A88" s="279"/>
      <c r="B88" s="265" t="s">
        <v>354</v>
      </c>
      <c r="C88" s="171">
        <v>1000</v>
      </c>
      <c r="D88" s="255">
        <v>1000</v>
      </c>
      <c r="E88" s="139">
        <f t="shared" si="10"/>
        <v>100</v>
      </c>
      <c r="F88" s="255">
        <f t="shared" si="8"/>
        <v>1000</v>
      </c>
      <c r="G88" s="255">
        <f t="shared" si="9"/>
        <v>1000</v>
      </c>
      <c r="H88" s="139">
        <f t="shared" si="11"/>
        <v>100</v>
      </c>
      <c r="I88" s="255">
        <v>0</v>
      </c>
      <c r="J88" s="255">
        <v>0</v>
      </c>
      <c r="K88" s="255">
        <v>0</v>
      </c>
      <c r="L88" s="255">
        <v>0</v>
      </c>
      <c r="M88" s="139">
        <v>0</v>
      </c>
      <c r="N88" s="255">
        <v>0</v>
      </c>
      <c r="O88" s="255">
        <v>0</v>
      </c>
    </row>
    <row r="89" spans="1:15" s="169" customFormat="1" ht="36.75" customHeight="1" x14ac:dyDescent="0.2">
      <c r="A89" s="261" t="s">
        <v>322</v>
      </c>
      <c r="B89" s="262" t="s">
        <v>334</v>
      </c>
      <c r="C89" s="176">
        <f>SUM(C88)</f>
        <v>1000</v>
      </c>
      <c r="D89" s="176">
        <f>SUM(D88)</f>
        <v>1000</v>
      </c>
      <c r="E89" s="135">
        <f t="shared" si="10"/>
        <v>100</v>
      </c>
      <c r="F89" s="135">
        <f t="shared" si="8"/>
        <v>1000</v>
      </c>
      <c r="G89" s="135">
        <f t="shared" si="9"/>
        <v>1000</v>
      </c>
      <c r="H89" s="135">
        <f t="shared" si="11"/>
        <v>100</v>
      </c>
      <c r="I89" s="176">
        <f>SUM(I88)</f>
        <v>0</v>
      </c>
      <c r="J89" s="176">
        <f>SUM(J88)</f>
        <v>0</v>
      </c>
      <c r="K89" s="176">
        <f>SUM(K88)</f>
        <v>0</v>
      </c>
      <c r="L89" s="176">
        <f>SUM(L88)</f>
        <v>0</v>
      </c>
      <c r="M89" s="135">
        <v>0</v>
      </c>
      <c r="N89" s="176">
        <f>SUM(N88)</f>
        <v>0</v>
      </c>
      <c r="O89" s="176">
        <f>SUM(O88)</f>
        <v>0</v>
      </c>
    </row>
    <row r="90" spans="1:15" ht="58.5" customHeight="1" x14ac:dyDescent="0.2">
      <c r="A90" s="279"/>
      <c r="B90" s="265" t="s">
        <v>353</v>
      </c>
      <c r="C90" s="171">
        <v>22220</v>
      </c>
      <c r="D90" s="255">
        <v>19932.11</v>
      </c>
      <c r="E90" s="139">
        <f t="shared" si="10"/>
        <v>89.703465346534657</v>
      </c>
      <c r="F90" s="255">
        <f t="shared" si="8"/>
        <v>22220</v>
      </c>
      <c r="G90" s="255">
        <f t="shared" si="9"/>
        <v>19932.11</v>
      </c>
      <c r="H90" s="139">
        <f t="shared" si="11"/>
        <v>89.703465346534657</v>
      </c>
      <c r="I90" s="255">
        <v>19932.11</v>
      </c>
      <c r="J90" s="255">
        <v>0</v>
      </c>
      <c r="K90" s="255">
        <v>0</v>
      </c>
      <c r="L90" s="255">
        <v>0</v>
      </c>
      <c r="M90" s="139">
        <v>0</v>
      </c>
      <c r="N90" s="255">
        <v>0</v>
      </c>
      <c r="O90" s="255">
        <v>0</v>
      </c>
    </row>
    <row r="91" spans="1:15" s="169" customFormat="1" ht="24" x14ac:dyDescent="0.2">
      <c r="A91" s="261" t="s">
        <v>54</v>
      </c>
      <c r="B91" s="262" t="s">
        <v>55</v>
      </c>
      <c r="C91" s="176">
        <f>C90</f>
        <v>22220</v>
      </c>
      <c r="D91" s="176">
        <f>D90</f>
        <v>19932.11</v>
      </c>
      <c r="E91" s="135">
        <f t="shared" si="10"/>
        <v>89.703465346534657</v>
      </c>
      <c r="F91" s="135">
        <f t="shared" si="8"/>
        <v>22220</v>
      </c>
      <c r="G91" s="135">
        <f t="shared" si="9"/>
        <v>19932.11</v>
      </c>
      <c r="H91" s="135">
        <f t="shared" si="11"/>
        <v>89.703465346534657</v>
      </c>
      <c r="I91" s="176">
        <f>I90</f>
        <v>19932.11</v>
      </c>
      <c r="J91" s="176">
        <f>J90</f>
        <v>0</v>
      </c>
      <c r="K91" s="176">
        <f>K90</f>
        <v>0</v>
      </c>
      <c r="L91" s="176">
        <f>L90</f>
        <v>0</v>
      </c>
      <c r="M91" s="135">
        <v>0</v>
      </c>
      <c r="N91" s="176">
        <f>N90</f>
        <v>0</v>
      </c>
      <c r="O91" s="176">
        <f>O90</f>
        <v>0</v>
      </c>
    </row>
    <row r="92" spans="1:15" ht="123" customHeight="1" x14ac:dyDescent="0.2">
      <c r="A92" s="279"/>
      <c r="B92" s="377" t="s">
        <v>355</v>
      </c>
      <c r="C92" s="378">
        <v>6712774</v>
      </c>
      <c r="D92" s="255">
        <v>6712770</v>
      </c>
      <c r="E92" s="139">
        <f t="shared" si="10"/>
        <v>99.999940412115762</v>
      </c>
      <c r="F92" s="255">
        <f t="shared" si="8"/>
        <v>6712774</v>
      </c>
      <c r="G92" s="255">
        <f t="shared" si="9"/>
        <v>6712770</v>
      </c>
      <c r="H92" s="139">
        <f t="shared" si="11"/>
        <v>99.999940412115762</v>
      </c>
      <c r="I92" s="255">
        <v>6712770</v>
      </c>
      <c r="J92" s="255">
        <v>0</v>
      </c>
      <c r="K92" s="255">
        <v>0</v>
      </c>
      <c r="L92" s="255">
        <v>0</v>
      </c>
      <c r="M92" s="139">
        <v>0</v>
      </c>
      <c r="N92" s="255">
        <v>0</v>
      </c>
      <c r="O92" s="255">
        <v>0</v>
      </c>
    </row>
    <row r="93" spans="1:15" ht="89.25" customHeight="1" x14ac:dyDescent="0.2">
      <c r="A93" s="279"/>
      <c r="B93" s="377" t="s">
        <v>338</v>
      </c>
      <c r="C93" s="378">
        <v>1690321.42</v>
      </c>
      <c r="D93" s="255">
        <v>1690119.95</v>
      </c>
      <c r="E93" s="139">
        <f t="shared" si="10"/>
        <v>99.988080965098348</v>
      </c>
      <c r="F93" s="255">
        <f t="shared" si="8"/>
        <v>1690321.42</v>
      </c>
      <c r="G93" s="255">
        <f t="shared" si="9"/>
        <v>1690119.95</v>
      </c>
      <c r="H93" s="139">
        <f t="shared" si="11"/>
        <v>99.988080965098348</v>
      </c>
      <c r="I93" s="255">
        <v>1690119.95</v>
      </c>
      <c r="J93" s="255">
        <v>0</v>
      </c>
      <c r="K93" s="255">
        <v>0</v>
      </c>
      <c r="L93" s="255">
        <v>0</v>
      </c>
      <c r="M93" s="139">
        <v>0</v>
      </c>
      <c r="N93" s="255">
        <v>0</v>
      </c>
      <c r="O93" s="255">
        <v>0</v>
      </c>
    </row>
    <row r="94" spans="1:15" ht="76.5" customHeight="1" x14ac:dyDescent="0.2">
      <c r="A94" s="279"/>
      <c r="B94" s="377" t="s">
        <v>51</v>
      </c>
      <c r="C94" s="378">
        <v>7000</v>
      </c>
      <c r="D94" s="255">
        <v>6393.77</v>
      </c>
      <c r="E94" s="139">
        <f t="shared" si="10"/>
        <v>91.339571428571432</v>
      </c>
      <c r="F94" s="255">
        <f t="shared" si="8"/>
        <v>7000</v>
      </c>
      <c r="G94" s="255">
        <f t="shared" si="9"/>
        <v>6393.77</v>
      </c>
      <c r="H94" s="139">
        <f t="shared" si="11"/>
        <v>91.339571428571432</v>
      </c>
      <c r="I94" s="255">
        <v>0</v>
      </c>
      <c r="J94" s="255">
        <v>0</v>
      </c>
      <c r="K94" s="255">
        <v>0</v>
      </c>
      <c r="L94" s="255">
        <v>0</v>
      </c>
      <c r="M94" s="139">
        <v>0</v>
      </c>
      <c r="N94" s="255">
        <v>0</v>
      </c>
      <c r="O94" s="255">
        <v>0</v>
      </c>
    </row>
    <row r="95" spans="1:15" ht="36" x14ac:dyDescent="0.2">
      <c r="A95" s="373"/>
      <c r="B95" s="374" t="s">
        <v>297</v>
      </c>
      <c r="C95" s="375">
        <v>2375</v>
      </c>
      <c r="D95" s="376">
        <v>2374.2399999999998</v>
      </c>
      <c r="E95" s="380">
        <f t="shared" si="10"/>
        <v>99.967999999999989</v>
      </c>
      <c r="F95" s="376">
        <f t="shared" si="8"/>
        <v>2375</v>
      </c>
      <c r="G95" s="376">
        <f t="shared" si="9"/>
        <v>2374.2399999999998</v>
      </c>
      <c r="H95" s="380">
        <f t="shared" si="11"/>
        <v>99.967999999999989</v>
      </c>
      <c r="I95" s="376">
        <v>0</v>
      </c>
      <c r="J95" s="376">
        <v>0</v>
      </c>
      <c r="K95" s="376">
        <v>0</v>
      </c>
      <c r="L95" s="376">
        <v>0</v>
      </c>
      <c r="M95" s="380">
        <v>0</v>
      </c>
      <c r="N95" s="376">
        <v>0</v>
      </c>
      <c r="O95" s="376">
        <v>0</v>
      </c>
    </row>
    <row r="96" spans="1:15" s="169" customFormat="1" x14ac:dyDescent="0.2">
      <c r="A96" s="261" t="s">
        <v>281</v>
      </c>
      <c r="B96" s="262" t="s">
        <v>282</v>
      </c>
      <c r="C96" s="176">
        <f>SUM(C92:C95)</f>
        <v>8412470.4199999999</v>
      </c>
      <c r="D96" s="176">
        <f>SUM(D92:D95)</f>
        <v>8411657.959999999</v>
      </c>
      <c r="E96" s="135">
        <f t="shared" si="10"/>
        <v>99.990342194867395</v>
      </c>
      <c r="F96" s="135">
        <f t="shared" si="8"/>
        <v>8412470.4199999999</v>
      </c>
      <c r="G96" s="135">
        <f t="shared" si="9"/>
        <v>8411657.959999999</v>
      </c>
      <c r="H96" s="135">
        <f t="shared" si="11"/>
        <v>99.990342194867395</v>
      </c>
      <c r="I96" s="176">
        <f>SUM(I92:I95)</f>
        <v>8402889.9499999993</v>
      </c>
      <c r="J96" s="176">
        <f>SUM(J92:J95)</f>
        <v>0</v>
      </c>
      <c r="K96" s="176">
        <f>SUM(K92:K95)</f>
        <v>0</v>
      </c>
      <c r="L96" s="176">
        <f>SUM(L92:L95)</f>
        <v>0</v>
      </c>
      <c r="M96" s="135">
        <v>0</v>
      </c>
      <c r="N96" s="176">
        <f>SUM(N92:N95)</f>
        <v>0</v>
      </c>
      <c r="O96" s="176">
        <f>SUM(O92:O95)</f>
        <v>0</v>
      </c>
    </row>
    <row r="97" spans="1:15" ht="71.25" customHeight="1" x14ac:dyDescent="0.2">
      <c r="A97" s="279"/>
      <c r="B97" s="265" t="s">
        <v>302</v>
      </c>
      <c r="C97" s="171">
        <v>65862</v>
      </c>
      <c r="D97" s="255">
        <v>65862</v>
      </c>
      <c r="E97" s="139">
        <f t="shared" si="10"/>
        <v>100</v>
      </c>
      <c r="F97" s="255">
        <f t="shared" si="8"/>
        <v>65862</v>
      </c>
      <c r="G97" s="255">
        <f t="shared" si="9"/>
        <v>65862</v>
      </c>
      <c r="H97" s="139">
        <f t="shared" si="11"/>
        <v>100</v>
      </c>
      <c r="I97" s="255">
        <v>65862</v>
      </c>
      <c r="J97" s="255">
        <v>0</v>
      </c>
      <c r="K97" s="255">
        <v>0</v>
      </c>
      <c r="L97" s="255">
        <v>0</v>
      </c>
      <c r="M97" s="139">
        <v>0</v>
      </c>
      <c r="N97" s="255">
        <v>0</v>
      </c>
      <c r="O97" s="255">
        <v>0</v>
      </c>
    </row>
    <row r="98" spans="1:15" ht="14.25" customHeight="1" x14ac:dyDescent="0.2">
      <c r="A98" s="279"/>
      <c r="B98" s="265" t="s">
        <v>347</v>
      </c>
      <c r="C98" s="171">
        <v>30000</v>
      </c>
      <c r="D98" s="255">
        <v>28234.87</v>
      </c>
      <c r="E98" s="139">
        <f t="shared" si="10"/>
        <v>94.116233333333327</v>
      </c>
      <c r="F98" s="255">
        <f t="shared" si="8"/>
        <v>30000</v>
      </c>
      <c r="G98" s="255">
        <f t="shared" si="9"/>
        <v>28234.87</v>
      </c>
      <c r="H98" s="139">
        <f t="shared" si="11"/>
        <v>94.116233333333327</v>
      </c>
      <c r="I98" s="255">
        <v>0</v>
      </c>
      <c r="J98" s="255">
        <v>0</v>
      </c>
      <c r="K98" s="255">
        <v>0</v>
      </c>
      <c r="L98" s="255">
        <v>0</v>
      </c>
      <c r="M98" s="139">
        <v>0</v>
      </c>
      <c r="N98" s="255">
        <v>0</v>
      </c>
      <c r="O98" s="255">
        <v>0</v>
      </c>
    </row>
    <row r="99" spans="1:15" ht="85.5" customHeight="1" x14ac:dyDescent="0.2">
      <c r="A99" s="279"/>
      <c r="B99" s="265" t="s">
        <v>56</v>
      </c>
      <c r="C99" s="171">
        <v>3439</v>
      </c>
      <c r="D99" s="255">
        <v>3439</v>
      </c>
      <c r="E99" s="139">
        <f t="shared" si="10"/>
        <v>100</v>
      </c>
      <c r="F99" s="255">
        <f t="shared" si="8"/>
        <v>3439</v>
      </c>
      <c r="G99" s="255">
        <f t="shared" si="9"/>
        <v>3439</v>
      </c>
      <c r="H99" s="139">
        <f t="shared" si="11"/>
        <v>100</v>
      </c>
      <c r="I99" s="255">
        <v>0</v>
      </c>
      <c r="J99" s="255">
        <v>0</v>
      </c>
      <c r="K99" s="255">
        <v>0</v>
      </c>
      <c r="L99" s="255">
        <v>0</v>
      </c>
      <c r="M99" s="139">
        <v>0</v>
      </c>
      <c r="N99" s="255">
        <v>0</v>
      </c>
      <c r="O99" s="255">
        <v>0</v>
      </c>
    </row>
    <row r="100" spans="1:15" ht="87.75" customHeight="1" x14ac:dyDescent="0.2">
      <c r="A100" s="279"/>
      <c r="B100" s="265" t="s">
        <v>345</v>
      </c>
      <c r="C100" s="171">
        <v>6777</v>
      </c>
      <c r="D100" s="255">
        <v>6777.2</v>
      </c>
      <c r="E100" s="139">
        <f t="shared" si="10"/>
        <v>100.00295115832965</v>
      </c>
      <c r="F100" s="255">
        <f t="shared" si="8"/>
        <v>6777</v>
      </c>
      <c r="G100" s="255">
        <f t="shared" si="9"/>
        <v>6777.2</v>
      </c>
      <c r="H100" s="139">
        <f t="shared" si="11"/>
        <v>100.00295115832965</v>
      </c>
      <c r="I100" s="255">
        <v>0</v>
      </c>
      <c r="J100" s="255">
        <v>0</v>
      </c>
      <c r="K100" s="255">
        <v>0</v>
      </c>
      <c r="L100" s="255">
        <v>0</v>
      </c>
      <c r="M100" s="139">
        <v>0</v>
      </c>
      <c r="N100" s="255">
        <v>0</v>
      </c>
      <c r="O100" s="255">
        <v>0</v>
      </c>
    </row>
    <row r="101" spans="1:15" ht="87" customHeight="1" x14ac:dyDescent="0.2">
      <c r="A101" s="279"/>
      <c r="B101" s="265" t="s">
        <v>336</v>
      </c>
      <c r="C101" s="171">
        <v>2000</v>
      </c>
      <c r="D101" s="255">
        <v>2000</v>
      </c>
      <c r="E101" s="139">
        <f t="shared" si="10"/>
        <v>100</v>
      </c>
      <c r="F101" s="255">
        <f t="shared" si="8"/>
        <v>0</v>
      </c>
      <c r="G101" s="255">
        <f t="shared" si="9"/>
        <v>0</v>
      </c>
      <c r="H101" s="139">
        <v>0</v>
      </c>
      <c r="I101" s="255">
        <v>0</v>
      </c>
      <c r="J101" s="255">
        <v>0</v>
      </c>
      <c r="K101" s="255">
        <v>2000</v>
      </c>
      <c r="L101" s="255">
        <v>2000</v>
      </c>
      <c r="M101" s="139">
        <f t="shared" ref="M101:M106" si="12">L101/K101*100</f>
        <v>100</v>
      </c>
      <c r="N101" s="255">
        <v>0</v>
      </c>
      <c r="O101" s="255">
        <v>0</v>
      </c>
    </row>
    <row r="102" spans="1:15" s="169" customFormat="1" ht="24" x14ac:dyDescent="0.2">
      <c r="A102" s="261" t="s">
        <v>57</v>
      </c>
      <c r="B102" s="262" t="s">
        <v>58</v>
      </c>
      <c r="C102" s="176">
        <f>SUM(C97:C101)</f>
        <v>108078</v>
      </c>
      <c r="D102" s="176">
        <f>SUM(D97:D101)</f>
        <v>106313.06999999999</v>
      </c>
      <c r="E102" s="135">
        <f t="shared" si="10"/>
        <v>98.366984955310045</v>
      </c>
      <c r="F102" s="135">
        <f t="shared" si="8"/>
        <v>106078</v>
      </c>
      <c r="G102" s="135">
        <f t="shared" si="9"/>
        <v>104313.06999999999</v>
      </c>
      <c r="H102" s="135">
        <f t="shared" si="11"/>
        <v>98.336196006712044</v>
      </c>
      <c r="I102" s="176">
        <f>SUM(I97:I101)</f>
        <v>65862</v>
      </c>
      <c r="J102" s="176">
        <f>SUM(J97:J101)</f>
        <v>0</v>
      </c>
      <c r="K102" s="176">
        <f>SUM(K97:K101)</f>
        <v>2000</v>
      </c>
      <c r="L102" s="176">
        <f>SUM(L97:L101)</f>
        <v>2000</v>
      </c>
      <c r="M102" s="135">
        <f t="shared" si="12"/>
        <v>100</v>
      </c>
      <c r="N102" s="176">
        <f>SUM(N97:N101)</f>
        <v>0</v>
      </c>
      <c r="O102" s="176">
        <f>SUM(O97:O101)</f>
        <v>0</v>
      </c>
    </row>
    <row r="103" spans="1:15" x14ac:dyDescent="0.2">
      <c r="A103" s="279"/>
      <c r="B103" s="266" t="s">
        <v>22</v>
      </c>
      <c r="C103" s="175">
        <v>10000</v>
      </c>
      <c r="D103" s="173">
        <v>17844.18</v>
      </c>
      <c r="E103" s="139">
        <f t="shared" si="10"/>
        <v>178.4418</v>
      </c>
      <c r="F103" s="255">
        <f t="shared" si="8"/>
        <v>10000</v>
      </c>
      <c r="G103" s="255">
        <f t="shared" si="9"/>
        <v>17844.18</v>
      </c>
      <c r="H103" s="139">
        <f t="shared" si="11"/>
        <v>178.4418</v>
      </c>
      <c r="I103" s="173">
        <v>0</v>
      </c>
      <c r="J103" s="173">
        <v>0</v>
      </c>
      <c r="K103" s="173">
        <v>0</v>
      </c>
      <c r="L103" s="173">
        <v>0</v>
      </c>
      <c r="M103" s="139">
        <v>0</v>
      </c>
      <c r="N103" s="173">
        <v>0</v>
      </c>
      <c r="O103" s="173">
        <v>0</v>
      </c>
    </row>
    <row r="104" spans="1:15" s="169" customFormat="1" ht="86.25" customHeight="1" x14ac:dyDescent="0.2">
      <c r="A104" s="279"/>
      <c r="B104" s="266" t="s">
        <v>308</v>
      </c>
      <c r="C104" s="255">
        <v>54250</v>
      </c>
      <c r="D104" s="255">
        <v>54250</v>
      </c>
      <c r="E104" s="139">
        <f t="shared" si="10"/>
        <v>100</v>
      </c>
      <c r="F104" s="255">
        <f t="shared" si="8"/>
        <v>0</v>
      </c>
      <c r="G104" s="255">
        <f t="shared" si="9"/>
        <v>0</v>
      </c>
      <c r="H104" s="139">
        <v>0</v>
      </c>
      <c r="I104" s="255">
        <v>0</v>
      </c>
      <c r="J104" s="255">
        <v>0</v>
      </c>
      <c r="K104" s="255">
        <v>54250</v>
      </c>
      <c r="L104" s="255">
        <v>54250</v>
      </c>
      <c r="M104" s="139">
        <f t="shared" si="12"/>
        <v>100</v>
      </c>
      <c r="N104" s="255">
        <v>54250</v>
      </c>
      <c r="O104" s="255">
        <v>0</v>
      </c>
    </row>
    <row r="105" spans="1:15" s="169" customFormat="1" x14ac:dyDescent="0.2">
      <c r="A105" s="261" t="s">
        <v>170</v>
      </c>
      <c r="B105" s="262" t="s">
        <v>171</v>
      </c>
      <c r="C105" s="264">
        <f>SUM(C103:C104)</f>
        <v>64250</v>
      </c>
      <c r="D105" s="176">
        <f>SUM(D103:D104)</f>
        <v>72094.179999999993</v>
      </c>
      <c r="E105" s="135">
        <f t="shared" si="10"/>
        <v>112.20884046692605</v>
      </c>
      <c r="F105" s="135">
        <f t="shared" si="8"/>
        <v>10000</v>
      </c>
      <c r="G105" s="135">
        <f t="shared" si="9"/>
        <v>17844.179999999993</v>
      </c>
      <c r="H105" s="135">
        <f t="shared" si="11"/>
        <v>178.44179999999994</v>
      </c>
      <c r="I105" s="176">
        <f>SUM(I104:I104)</f>
        <v>0</v>
      </c>
      <c r="J105" s="176">
        <f>SUM(J104:J104)</f>
        <v>0</v>
      </c>
      <c r="K105" s="176">
        <f>SUM(K104:K104)</f>
        <v>54250</v>
      </c>
      <c r="L105" s="176">
        <f>SUM(L104:L104)</f>
        <v>54250</v>
      </c>
      <c r="M105" s="135">
        <f t="shared" si="12"/>
        <v>100</v>
      </c>
      <c r="N105" s="176">
        <f>SUM(N104:N104)</f>
        <v>54250</v>
      </c>
      <c r="O105" s="176">
        <f>SUM(O104:O104)</f>
        <v>0</v>
      </c>
    </row>
    <row r="106" spans="1:15" s="177" customFormat="1" x14ac:dyDescent="0.2">
      <c r="A106" s="413" t="s">
        <v>59</v>
      </c>
      <c r="B106" s="414"/>
      <c r="C106" s="176">
        <f>C12+C17+C27+C39+C41+C44+C63+C71+C80+C82+C87+C89+C91+C96+C102+C105</f>
        <v>40562771.18</v>
      </c>
      <c r="D106" s="176">
        <f>D12+D17+D27+D39+D41+D44+D63+D71+D80+D82+D87+D89+D91+D96+D102+D105</f>
        <v>45033058.289999999</v>
      </c>
      <c r="E106" s="135">
        <f t="shared" si="10"/>
        <v>111.02066495941021</v>
      </c>
      <c r="F106" s="135">
        <f t="shared" si="8"/>
        <v>37607359.18</v>
      </c>
      <c r="G106" s="135">
        <f t="shared" si="9"/>
        <v>42144719.390000001</v>
      </c>
      <c r="H106" s="135">
        <f t="shared" si="11"/>
        <v>112.06508595374338</v>
      </c>
      <c r="I106" s="176">
        <f>I12+I17+I27+I39+I41+I44+I63+I71+I80+I87+I91+I102+I105+I96</f>
        <v>10033978.789999999</v>
      </c>
      <c r="J106" s="176">
        <f>J12+J17+J27+J39+J41+J44+J63+J71+J80+J82+J87+J89+J91+J96+J102+J105</f>
        <v>51494.400000000001</v>
      </c>
      <c r="K106" s="176">
        <f>K12+K17+K27+K39+K41+K44+K63+K71+K80+K87+K91+K102+K105+K96</f>
        <v>2955412</v>
      </c>
      <c r="L106" s="176">
        <f>L12+L17+L27+L39+L41+L44+L63+L71+L80+L87+L91+L102+L105+L96</f>
        <v>2888338.9</v>
      </c>
      <c r="M106" s="135">
        <f t="shared" si="12"/>
        <v>97.730499165598559</v>
      </c>
      <c r="N106" s="176">
        <f>N12+N17+N27+N39+N41+N44+N63+N71+N80+N82+N87+N89+N91+N96+N102+N105</f>
        <v>397723.08</v>
      </c>
      <c r="O106" s="176">
        <f>O12+O17+O27+O39+O41+O44+O63+O71+O80+O82+O87+O89+O91+O96+O102+O105</f>
        <v>133623</v>
      </c>
    </row>
    <row r="107" spans="1:15" x14ac:dyDescent="0.2">
      <c r="B107" s="254"/>
      <c r="C107" s="178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</row>
    <row r="108" spans="1:15" x14ac:dyDescent="0.2">
      <c r="B108" s="254"/>
      <c r="C108" s="178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</row>
    <row r="109" spans="1:15" x14ac:dyDescent="0.2">
      <c r="B109" s="254"/>
      <c r="C109" s="178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</row>
    <row r="110" spans="1:15" x14ac:dyDescent="0.2">
      <c r="B110" s="254"/>
      <c r="C110" s="178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</row>
    <row r="111" spans="1:15" x14ac:dyDescent="0.2">
      <c r="B111" s="254"/>
      <c r="C111" s="178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</row>
    <row r="112" spans="1:15" x14ac:dyDescent="0.2">
      <c r="B112" s="254"/>
      <c r="C112" s="178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</row>
    <row r="113" spans="2:15" x14ac:dyDescent="0.2">
      <c r="B113" s="254"/>
      <c r="C113" s="178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</row>
    <row r="127" spans="2:15" x14ac:dyDescent="0.2">
      <c r="C127" s="178"/>
    </row>
  </sheetData>
  <autoFilter ref="A8:O106"/>
  <mergeCells count="11">
    <mergeCell ref="A106:B106"/>
    <mergeCell ref="C5:E7"/>
    <mergeCell ref="C4:O4"/>
    <mergeCell ref="B4:B7"/>
    <mergeCell ref="A4:A7"/>
    <mergeCell ref="A2:O2"/>
    <mergeCell ref="I6:J6"/>
    <mergeCell ref="N6:O6"/>
    <mergeCell ref="K6:M7"/>
    <mergeCell ref="F6:H7"/>
    <mergeCell ref="F5:O5"/>
  </mergeCells>
  <pageMargins left="0.19685039370078741" right="0" top="0.35433070866141736" bottom="0.39370078740157483" header="0.31496062992125984" footer="0.31496062992125984"/>
  <pageSetup paperSize="9" scale="7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48"/>
  <sheetViews>
    <sheetView topLeftCell="A9" zoomScaleNormal="100" workbookViewId="0">
      <selection activeCell="H41" sqref="H41"/>
    </sheetView>
  </sheetViews>
  <sheetFormatPr defaultRowHeight="14.25" x14ac:dyDescent="0.2"/>
  <cols>
    <col min="1" max="1" width="4" style="1" customWidth="1"/>
    <col min="2" max="2" width="5.5703125" style="1" customWidth="1"/>
    <col min="3" max="3" width="8.140625" style="1" customWidth="1"/>
    <col min="4" max="4" width="76.28515625" style="1" customWidth="1"/>
    <col min="5" max="5" width="15" style="1" customWidth="1"/>
    <col min="6" max="6" width="15" style="104" customWidth="1"/>
    <col min="7" max="9" width="15" style="1" customWidth="1"/>
    <col min="10" max="239" width="9.140625" style="1"/>
    <col min="240" max="240" width="5" style="1" customWidth="1"/>
    <col min="241" max="241" width="5.85546875" style="1" customWidth="1"/>
    <col min="242" max="242" width="8.42578125" style="1" customWidth="1"/>
    <col min="243" max="243" width="85.28515625" style="1" customWidth="1"/>
    <col min="244" max="246" width="11.85546875" style="1" customWidth="1"/>
    <col min="247" max="247" width="9.7109375" style="1" customWidth="1"/>
    <col min="248" max="248" width="10.28515625" style="1" customWidth="1"/>
    <col min="249" max="249" width="13" style="1" customWidth="1"/>
    <col min="250" max="251" width="11.85546875" style="1" customWidth="1"/>
    <col min="252" max="252" width="14.28515625" style="1" customWidth="1"/>
    <col min="253" max="495" width="9.140625" style="1"/>
    <col min="496" max="496" width="5" style="1" customWidth="1"/>
    <col min="497" max="497" width="5.85546875" style="1" customWidth="1"/>
    <col min="498" max="498" width="8.42578125" style="1" customWidth="1"/>
    <col min="499" max="499" width="85.28515625" style="1" customWidth="1"/>
    <col min="500" max="502" width="11.85546875" style="1" customWidth="1"/>
    <col min="503" max="503" width="9.7109375" style="1" customWidth="1"/>
    <col min="504" max="504" width="10.28515625" style="1" customWidth="1"/>
    <col min="505" max="505" width="13" style="1" customWidth="1"/>
    <col min="506" max="507" width="11.85546875" style="1" customWidth="1"/>
    <col min="508" max="508" width="14.28515625" style="1" customWidth="1"/>
    <col min="509" max="751" width="9.140625" style="1"/>
    <col min="752" max="752" width="5" style="1" customWidth="1"/>
    <col min="753" max="753" width="5.85546875" style="1" customWidth="1"/>
    <col min="754" max="754" width="8.42578125" style="1" customWidth="1"/>
    <col min="755" max="755" width="85.28515625" style="1" customWidth="1"/>
    <col min="756" max="758" width="11.85546875" style="1" customWidth="1"/>
    <col min="759" max="759" width="9.7109375" style="1" customWidth="1"/>
    <col min="760" max="760" width="10.28515625" style="1" customWidth="1"/>
    <col min="761" max="761" width="13" style="1" customWidth="1"/>
    <col min="762" max="763" width="11.85546875" style="1" customWidth="1"/>
    <col min="764" max="764" width="14.28515625" style="1" customWidth="1"/>
    <col min="765" max="1007" width="9.140625" style="1"/>
    <col min="1008" max="1008" width="5" style="1" customWidth="1"/>
    <col min="1009" max="1009" width="5.85546875" style="1" customWidth="1"/>
    <col min="1010" max="1010" width="8.42578125" style="1" customWidth="1"/>
    <col min="1011" max="1011" width="85.28515625" style="1" customWidth="1"/>
    <col min="1012" max="1014" width="11.85546875" style="1" customWidth="1"/>
    <col min="1015" max="1015" width="9.7109375" style="1" customWidth="1"/>
    <col min="1016" max="1016" width="10.28515625" style="1" customWidth="1"/>
    <col min="1017" max="1017" width="13" style="1" customWidth="1"/>
    <col min="1018" max="1019" width="11.85546875" style="1" customWidth="1"/>
    <col min="1020" max="1020" width="14.28515625" style="1" customWidth="1"/>
    <col min="1021" max="1263" width="9.140625" style="1"/>
    <col min="1264" max="1264" width="5" style="1" customWidth="1"/>
    <col min="1265" max="1265" width="5.85546875" style="1" customWidth="1"/>
    <col min="1266" max="1266" width="8.42578125" style="1" customWidth="1"/>
    <col min="1267" max="1267" width="85.28515625" style="1" customWidth="1"/>
    <col min="1268" max="1270" width="11.85546875" style="1" customWidth="1"/>
    <col min="1271" max="1271" width="9.7109375" style="1" customWidth="1"/>
    <col min="1272" max="1272" width="10.28515625" style="1" customWidth="1"/>
    <col min="1273" max="1273" width="13" style="1" customWidth="1"/>
    <col min="1274" max="1275" width="11.85546875" style="1" customWidth="1"/>
    <col min="1276" max="1276" width="14.28515625" style="1" customWidth="1"/>
    <col min="1277" max="1519" width="9.140625" style="1"/>
    <col min="1520" max="1520" width="5" style="1" customWidth="1"/>
    <col min="1521" max="1521" width="5.85546875" style="1" customWidth="1"/>
    <col min="1522" max="1522" width="8.42578125" style="1" customWidth="1"/>
    <col min="1523" max="1523" width="85.28515625" style="1" customWidth="1"/>
    <col min="1524" max="1526" width="11.85546875" style="1" customWidth="1"/>
    <col min="1527" max="1527" width="9.7109375" style="1" customWidth="1"/>
    <col min="1528" max="1528" width="10.28515625" style="1" customWidth="1"/>
    <col min="1529" max="1529" width="13" style="1" customWidth="1"/>
    <col min="1530" max="1531" width="11.85546875" style="1" customWidth="1"/>
    <col min="1532" max="1532" width="14.28515625" style="1" customWidth="1"/>
    <col min="1533" max="1775" width="9.140625" style="1"/>
    <col min="1776" max="1776" width="5" style="1" customWidth="1"/>
    <col min="1777" max="1777" width="5.85546875" style="1" customWidth="1"/>
    <col min="1778" max="1778" width="8.42578125" style="1" customWidth="1"/>
    <col min="1779" max="1779" width="85.28515625" style="1" customWidth="1"/>
    <col min="1780" max="1782" width="11.85546875" style="1" customWidth="1"/>
    <col min="1783" max="1783" width="9.7109375" style="1" customWidth="1"/>
    <col min="1784" max="1784" width="10.28515625" style="1" customWidth="1"/>
    <col min="1785" max="1785" width="13" style="1" customWidth="1"/>
    <col min="1786" max="1787" width="11.85546875" style="1" customWidth="1"/>
    <col min="1788" max="1788" width="14.28515625" style="1" customWidth="1"/>
    <col min="1789" max="2031" width="9.140625" style="1"/>
    <col min="2032" max="2032" width="5" style="1" customWidth="1"/>
    <col min="2033" max="2033" width="5.85546875" style="1" customWidth="1"/>
    <col min="2034" max="2034" width="8.42578125" style="1" customWidth="1"/>
    <col min="2035" max="2035" width="85.28515625" style="1" customWidth="1"/>
    <col min="2036" max="2038" width="11.85546875" style="1" customWidth="1"/>
    <col min="2039" max="2039" width="9.7109375" style="1" customWidth="1"/>
    <col min="2040" max="2040" width="10.28515625" style="1" customWidth="1"/>
    <col min="2041" max="2041" width="13" style="1" customWidth="1"/>
    <col min="2042" max="2043" width="11.85546875" style="1" customWidth="1"/>
    <col min="2044" max="2044" width="14.28515625" style="1" customWidth="1"/>
    <col min="2045" max="2287" width="9.140625" style="1"/>
    <col min="2288" max="2288" width="5" style="1" customWidth="1"/>
    <col min="2289" max="2289" width="5.85546875" style="1" customWidth="1"/>
    <col min="2290" max="2290" width="8.42578125" style="1" customWidth="1"/>
    <col min="2291" max="2291" width="85.28515625" style="1" customWidth="1"/>
    <col min="2292" max="2294" width="11.85546875" style="1" customWidth="1"/>
    <col min="2295" max="2295" width="9.7109375" style="1" customWidth="1"/>
    <col min="2296" max="2296" width="10.28515625" style="1" customWidth="1"/>
    <col min="2297" max="2297" width="13" style="1" customWidth="1"/>
    <col min="2298" max="2299" width="11.85546875" style="1" customWidth="1"/>
    <col min="2300" max="2300" width="14.28515625" style="1" customWidth="1"/>
    <col min="2301" max="2543" width="9.140625" style="1"/>
    <col min="2544" max="2544" width="5" style="1" customWidth="1"/>
    <col min="2545" max="2545" width="5.85546875" style="1" customWidth="1"/>
    <col min="2546" max="2546" width="8.42578125" style="1" customWidth="1"/>
    <col min="2547" max="2547" width="85.28515625" style="1" customWidth="1"/>
    <col min="2548" max="2550" width="11.85546875" style="1" customWidth="1"/>
    <col min="2551" max="2551" width="9.7109375" style="1" customWidth="1"/>
    <col min="2552" max="2552" width="10.28515625" style="1" customWidth="1"/>
    <col min="2553" max="2553" width="13" style="1" customWidth="1"/>
    <col min="2554" max="2555" width="11.85546875" style="1" customWidth="1"/>
    <col min="2556" max="2556" width="14.28515625" style="1" customWidth="1"/>
    <col min="2557" max="2799" width="9.140625" style="1"/>
    <col min="2800" max="2800" width="5" style="1" customWidth="1"/>
    <col min="2801" max="2801" width="5.85546875" style="1" customWidth="1"/>
    <col min="2802" max="2802" width="8.42578125" style="1" customWidth="1"/>
    <col min="2803" max="2803" width="85.28515625" style="1" customWidth="1"/>
    <col min="2804" max="2806" width="11.85546875" style="1" customWidth="1"/>
    <col min="2807" max="2807" width="9.7109375" style="1" customWidth="1"/>
    <col min="2808" max="2808" width="10.28515625" style="1" customWidth="1"/>
    <col min="2809" max="2809" width="13" style="1" customWidth="1"/>
    <col min="2810" max="2811" width="11.85546875" style="1" customWidth="1"/>
    <col min="2812" max="2812" width="14.28515625" style="1" customWidth="1"/>
    <col min="2813" max="3055" width="9.140625" style="1"/>
    <col min="3056" max="3056" width="5" style="1" customWidth="1"/>
    <col min="3057" max="3057" width="5.85546875" style="1" customWidth="1"/>
    <col min="3058" max="3058" width="8.42578125" style="1" customWidth="1"/>
    <col min="3059" max="3059" width="85.28515625" style="1" customWidth="1"/>
    <col min="3060" max="3062" width="11.85546875" style="1" customWidth="1"/>
    <col min="3063" max="3063" width="9.7109375" style="1" customWidth="1"/>
    <col min="3064" max="3064" width="10.28515625" style="1" customWidth="1"/>
    <col min="3065" max="3065" width="13" style="1" customWidth="1"/>
    <col min="3066" max="3067" width="11.85546875" style="1" customWidth="1"/>
    <col min="3068" max="3068" width="14.28515625" style="1" customWidth="1"/>
    <col min="3069" max="3311" width="9.140625" style="1"/>
    <col min="3312" max="3312" width="5" style="1" customWidth="1"/>
    <col min="3313" max="3313" width="5.85546875" style="1" customWidth="1"/>
    <col min="3314" max="3314" width="8.42578125" style="1" customWidth="1"/>
    <col min="3315" max="3315" width="85.28515625" style="1" customWidth="1"/>
    <col min="3316" max="3318" width="11.85546875" style="1" customWidth="1"/>
    <col min="3319" max="3319" width="9.7109375" style="1" customWidth="1"/>
    <col min="3320" max="3320" width="10.28515625" style="1" customWidth="1"/>
    <col min="3321" max="3321" width="13" style="1" customWidth="1"/>
    <col min="3322" max="3323" width="11.85546875" style="1" customWidth="1"/>
    <col min="3324" max="3324" width="14.28515625" style="1" customWidth="1"/>
    <col min="3325" max="3567" width="9.140625" style="1"/>
    <col min="3568" max="3568" width="5" style="1" customWidth="1"/>
    <col min="3569" max="3569" width="5.85546875" style="1" customWidth="1"/>
    <col min="3570" max="3570" width="8.42578125" style="1" customWidth="1"/>
    <col min="3571" max="3571" width="85.28515625" style="1" customWidth="1"/>
    <col min="3572" max="3574" width="11.85546875" style="1" customWidth="1"/>
    <col min="3575" max="3575" width="9.7109375" style="1" customWidth="1"/>
    <col min="3576" max="3576" width="10.28515625" style="1" customWidth="1"/>
    <col min="3577" max="3577" width="13" style="1" customWidth="1"/>
    <col min="3578" max="3579" width="11.85546875" style="1" customWidth="1"/>
    <col min="3580" max="3580" width="14.28515625" style="1" customWidth="1"/>
    <col min="3581" max="3823" width="9.140625" style="1"/>
    <col min="3824" max="3824" width="5" style="1" customWidth="1"/>
    <col min="3825" max="3825" width="5.85546875" style="1" customWidth="1"/>
    <col min="3826" max="3826" width="8.42578125" style="1" customWidth="1"/>
    <col min="3827" max="3827" width="85.28515625" style="1" customWidth="1"/>
    <col min="3828" max="3830" width="11.85546875" style="1" customWidth="1"/>
    <col min="3831" max="3831" width="9.7109375" style="1" customWidth="1"/>
    <col min="3832" max="3832" width="10.28515625" style="1" customWidth="1"/>
    <col min="3833" max="3833" width="13" style="1" customWidth="1"/>
    <col min="3834" max="3835" width="11.85546875" style="1" customWidth="1"/>
    <col min="3836" max="3836" width="14.28515625" style="1" customWidth="1"/>
    <col min="3837" max="4079" width="9.140625" style="1"/>
    <col min="4080" max="4080" width="5" style="1" customWidth="1"/>
    <col min="4081" max="4081" width="5.85546875" style="1" customWidth="1"/>
    <col min="4082" max="4082" width="8.42578125" style="1" customWidth="1"/>
    <col min="4083" max="4083" width="85.28515625" style="1" customWidth="1"/>
    <col min="4084" max="4086" width="11.85546875" style="1" customWidth="1"/>
    <col min="4087" max="4087" width="9.7109375" style="1" customWidth="1"/>
    <col min="4088" max="4088" width="10.28515625" style="1" customWidth="1"/>
    <col min="4089" max="4089" width="13" style="1" customWidth="1"/>
    <col min="4090" max="4091" width="11.85546875" style="1" customWidth="1"/>
    <col min="4092" max="4092" width="14.28515625" style="1" customWidth="1"/>
    <col min="4093" max="4335" width="9.140625" style="1"/>
    <col min="4336" max="4336" width="5" style="1" customWidth="1"/>
    <col min="4337" max="4337" width="5.85546875" style="1" customWidth="1"/>
    <col min="4338" max="4338" width="8.42578125" style="1" customWidth="1"/>
    <col min="4339" max="4339" width="85.28515625" style="1" customWidth="1"/>
    <col min="4340" max="4342" width="11.85546875" style="1" customWidth="1"/>
    <col min="4343" max="4343" width="9.7109375" style="1" customWidth="1"/>
    <col min="4344" max="4344" width="10.28515625" style="1" customWidth="1"/>
    <col min="4345" max="4345" width="13" style="1" customWidth="1"/>
    <col min="4346" max="4347" width="11.85546875" style="1" customWidth="1"/>
    <col min="4348" max="4348" width="14.28515625" style="1" customWidth="1"/>
    <col min="4349" max="4591" width="9.140625" style="1"/>
    <col min="4592" max="4592" width="5" style="1" customWidth="1"/>
    <col min="4593" max="4593" width="5.85546875" style="1" customWidth="1"/>
    <col min="4594" max="4594" width="8.42578125" style="1" customWidth="1"/>
    <col min="4595" max="4595" width="85.28515625" style="1" customWidth="1"/>
    <col min="4596" max="4598" width="11.85546875" style="1" customWidth="1"/>
    <col min="4599" max="4599" width="9.7109375" style="1" customWidth="1"/>
    <col min="4600" max="4600" width="10.28515625" style="1" customWidth="1"/>
    <col min="4601" max="4601" width="13" style="1" customWidth="1"/>
    <col min="4602" max="4603" width="11.85546875" style="1" customWidth="1"/>
    <col min="4604" max="4604" width="14.28515625" style="1" customWidth="1"/>
    <col min="4605" max="4847" width="9.140625" style="1"/>
    <col min="4848" max="4848" width="5" style="1" customWidth="1"/>
    <col min="4849" max="4849" width="5.85546875" style="1" customWidth="1"/>
    <col min="4850" max="4850" width="8.42578125" style="1" customWidth="1"/>
    <col min="4851" max="4851" width="85.28515625" style="1" customWidth="1"/>
    <col min="4852" max="4854" width="11.85546875" style="1" customWidth="1"/>
    <col min="4855" max="4855" width="9.7109375" style="1" customWidth="1"/>
    <col min="4856" max="4856" width="10.28515625" style="1" customWidth="1"/>
    <col min="4857" max="4857" width="13" style="1" customWidth="1"/>
    <col min="4858" max="4859" width="11.85546875" style="1" customWidth="1"/>
    <col min="4860" max="4860" width="14.28515625" style="1" customWidth="1"/>
    <col min="4861" max="5103" width="9.140625" style="1"/>
    <col min="5104" max="5104" width="5" style="1" customWidth="1"/>
    <col min="5105" max="5105" width="5.85546875" style="1" customWidth="1"/>
    <col min="5106" max="5106" width="8.42578125" style="1" customWidth="1"/>
    <col min="5107" max="5107" width="85.28515625" style="1" customWidth="1"/>
    <col min="5108" max="5110" width="11.85546875" style="1" customWidth="1"/>
    <col min="5111" max="5111" width="9.7109375" style="1" customWidth="1"/>
    <col min="5112" max="5112" width="10.28515625" style="1" customWidth="1"/>
    <col min="5113" max="5113" width="13" style="1" customWidth="1"/>
    <col min="5114" max="5115" width="11.85546875" style="1" customWidth="1"/>
    <col min="5116" max="5116" width="14.28515625" style="1" customWidth="1"/>
    <col min="5117" max="5359" width="9.140625" style="1"/>
    <col min="5360" max="5360" width="5" style="1" customWidth="1"/>
    <col min="5361" max="5361" width="5.85546875" style="1" customWidth="1"/>
    <col min="5362" max="5362" width="8.42578125" style="1" customWidth="1"/>
    <col min="5363" max="5363" width="85.28515625" style="1" customWidth="1"/>
    <col min="5364" max="5366" width="11.85546875" style="1" customWidth="1"/>
    <col min="5367" max="5367" width="9.7109375" style="1" customWidth="1"/>
    <col min="5368" max="5368" width="10.28515625" style="1" customWidth="1"/>
    <col min="5369" max="5369" width="13" style="1" customWidth="1"/>
    <col min="5370" max="5371" width="11.85546875" style="1" customWidth="1"/>
    <col min="5372" max="5372" width="14.28515625" style="1" customWidth="1"/>
    <col min="5373" max="5615" width="9.140625" style="1"/>
    <col min="5616" max="5616" width="5" style="1" customWidth="1"/>
    <col min="5617" max="5617" width="5.85546875" style="1" customWidth="1"/>
    <col min="5618" max="5618" width="8.42578125" style="1" customWidth="1"/>
    <col min="5619" max="5619" width="85.28515625" style="1" customWidth="1"/>
    <col min="5620" max="5622" width="11.85546875" style="1" customWidth="1"/>
    <col min="5623" max="5623" width="9.7109375" style="1" customWidth="1"/>
    <col min="5624" max="5624" width="10.28515625" style="1" customWidth="1"/>
    <col min="5625" max="5625" width="13" style="1" customWidth="1"/>
    <col min="5626" max="5627" width="11.85546875" style="1" customWidth="1"/>
    <col min="5628" max="5628" width="14.28515625" style="1" customWidth="1"/>
    <col min="5629" max="5871" width="9.140625" style="1"/>
    <col min="5872" max="5872" width="5" style="1" customWidth="1"/>
    <col min="5873" max="5873" width="5.85546875" style="1" customWidth="1"/>
    <col min="5874" max="5874" width="8.42578125" style="1" customWidth="1"/>
    <col min="5875" max="5875" width="85.28515625" style="1" customWidth="1"/>
    <col min="5876" max="5878" width="11.85546875" style="1" customWidth="1"/>
    <col min="5879" max="5879" width="9.7109375" style="1" customWidth="1"/>
    <col min="5880" max="5880" width="10.28515625" style="1" customWidth="1"/>
    <col min="5881" max="5881" width="13" style="1" customWidth="1"/>
    <col min="5882" max="5883" width="11.85546875" style="1" customWidth="1"/>
    <col min="5884" max="5884" width="14.28515625" style="1" customWidth="1"/>
    <col min="5885" max="6127" width="9.140625" style="1"/>
    <col min="6128" max="6128" width="5" style="1" customWidth="1"/>
    <col min="6129" max="6129" width="5.85546875" style="1" customWidth="1"/>
    <col min="6130" max="6130" width="8.42578125" style="1" customWidth="1"/>
    <col min="6131" max="6131" width="85.28515625" style="1" customWidth="1"/>
    <col min="6132" max="6134" width="11.85546875" style="1" customWidth="1"/>
    <col min="6135" max="6135" width="9.7109375" style="1" customWidth="1"/>
    <col min="6136" max="6136" width="10.28515625" style="1" customWidth="1"/>
    <col min="6137" max="6137" width="13" style="1" customWidth="1"/>
    <col min="6138" max="6139" width="11.85546875" style="1" customWidth="1"/>
    <col min="6140" max="6140" width="14.28515625" style="1" customWidth="1"/>
    <col min="6141" max="6383" width="9.140625" style="1"/>
    <col min="6384" max="6384" width="5" style="1" customWidth="1"/>
    <col min="6385" max="6385" width="5.85546875" style="1" customWidth="1"/>
    <col min="6386" max="6386" width="8.42578125" style="1" customWidth="1"/>
    <col min="6387" max="6387" width="85.28515625" style="1" customWidth="1"/>
    <col min="6388" max="6390" width="11.85546875" style="1" customWidth="1"/>
    <col min="6391" max="6391" width="9.7109375" style="1" customWidth="1"/>
    <col min="6392" max="6392" width="10.28515625" style="1" customWidth="1"/>
    <col min="6393" max="6393" width="13" style="1" customWidth="1"/>
    <col min="6394" max="6395" width="11.85546875" style="1" customWidth="1"/>
    <col min="6396" max="6396" width="14.28515625" style="1" customWidth="1"/>
    <col min="6397" max="6639" width="9.140625" style="1"/>
    <col min="6640" max="6640" width="5" style="1" customWidth="1"/>
    <col min="6641" max="6641" width="5.85546875" style="1" customWidth="1"/>
    <col min="6642" max="6642" width="8.42578125" style="1" customWidth="1"/>
    <col min="6643" max="6643" width="85.28515625" style="1" customWidth="1"/>
    <col min="6644" max="6646" width="11.85546875" style="1" customWidth="1"/>
    <col min="6647" max="6647" width="9.7109375" style="1" customWidth="1"/>
    <col min="6648" max="6648" width="10.28515625" style="1" customWidth="1"/>
    <col min="6649" max="6649" width="13" style="1" customWidth="1"/>
    <col min="6650" max="6651" width="11.85546875" style="1" customWidth="1"/>
    <col min="6652" max="6652" width="14.28515625" style="1" customWidth="1"/>
    <col min="6653" max="6895" width="9.140625" style="1"/>
    <col min="6896" max="6896" width="5" style="1" customWidth="1"/>
    <col min="6897" max="6897" width="5.85546875" style="1" customWidth="1"/>
    <col min="6898" max="6898" width="8.42578125" style="1" customWidth="1"/>
    <col min="6899" max="6899" width="85.28515625" style="1" customWidth="1"/>
    <col min="6900" max="6902" width="11.85546875" style="1" customWidth="1"/>
    <col min="6903" max="6903" width="9.7109375" style="1" customWidth="1"/>
    <col min="6904" max="6904" width="10.28515625" style="1" customWidth="1"/>
    <col min="6905" max="6905" width="13" style="1" customWidth="1"/>
    <col min="6906" max="6907" width="11.85546875" style="1" customWidth="1"/>
    <col min="6908" max="6908" width="14.28515625" style="1" customWidth="1"/>
    <col min="6909" max="7151" width="9.140625" style="1"/>
    <col min="7152" max="7152" width="5" style="1" customWidth="1"/>
    <col min="7153" max="7153" width="5.85546875" style="1" customWidth="1"/>
    <col min="7154" max="7154" width="8.42578125" style="1" customWidth="1"/>
    <col min="7155" max="7155" width="85.28515625" style="1" customWidth="1"/>
    <col min="7156" max="7158" width="11.85546875" style="1" customWidth="1"/>
    <col min="7159" max="7159" width="9.7109375" style="1" customWidth="1"/>
    <col min="7160" max="7160" width="10.28515625" style="1" customWidth="1"/>
    <col min="7161" max="7161" width="13" style="1" customWidth="1"/>
    <col min="7162" max="7163" width="11.85546875" style="1" customWidth="1"/>
    <col min="7164" max="7164" width="14.28515625" style="1" customWidth="1"/>
    <col min="7165" max="7407" width="9.140625" style="1"/>
    <col min="7408" max="7408" width="5" style="1" customWidth="1"/>
    <col min="7409" max="7409" width="5.85546875" style="1" customWidth="1"/>
    <col min="7410" max="7410" width="8.42578125" style="1" customWidth="1"/>
    <col min="7411" max="7411" width="85.28515625" style="1" customWidth="1"/>
    <col min="7412" max="7414" width="11.85546875" style="1" customWidth="1"/>
    <col min="7415" max="7415" width="9.7109375" style="1" customWidth="1"/>
    <col min="7416" max="7416" width="10.28515625" style="1" customWidth="1"/>
    <col min="7417" max="7417" width="13" style="1" customWidth="1"/>
    <col min="7418" max="7419" width="11.85546875" style="1" customWidth="1"/>
    <col min="7420" max="7420" width="14.28515625" style="1" customWidth="1"/>
    <col min="7421" max="7663" width="9.140625" style="1"/>
    <col min="7664" max="7664" width="5" style="1" customWidth="1"/>
    <col min="7665" max="7665" width="5.85546875" style="1" customWidth="1"/>
    <col min="7666" max="7666" width="8.42578125" style="1" customWidth="1"/>
    <col min="7667" max="7667" width="85.28515625" style="1" customWidth="1"/>
    <col min="7668" max="7670" width="11.85546875" style="1" customWidth="1"/>
    <col min="7671" max="7671" width="9.7109375" style="1" customWidth="1"/>
    <col min="7672" max="7672" width="10.28515625" style="1" customWidth="1"/>
    <col min="7673" max="7673" width="13" style="1" customWidth="1"/>
    <col min="7674" max="7675" width="11.85546875" style="1" customWidth="1"/>
    <col min="7676" max="7676" width="14.28515625" style="1" customWidth="1"/>
    <col min="7677" max="7919" width="9.140625" style="1"/>
    <col min="7920" max="7920" width="5" style="1" customWidth="1"/>
    <col min="7921" max="7921" width="5.85546875" style="1" customWidth="1"/>
    <col min="7922" max="7922" width="8.42578125" style="1" customWidth="1"/>
    <col min="7923" max="7923" width="85.28515625" style="1" customWidth="1"/>
    <col min="7924" max="7926" width="11.85546875" style="1" customWidth="1"/>
    <col min="7927" max="7927" width="9.7109375" style="1" customWidth="1"/>
    <col min="7928" max="7928" width="10.28515625" style="1" customWidth="1"/>
    <col min="7929" max="7929" width="13" style="1" customWidth="1"/>
    <col min="7930" max="7931" width="11.85546875" style="1" customWidth="1"/>
    <col min="7932" max="7932" width="14.28515625" style="1" customWidth="1"/>
    <col min="7933" max="8175" width="9.140625" style="1"/>
    <col min="8176" max="8176" width="5" style="1" customWidth="1"/>
    <col min="8177" max="8177" width="5.85546875" style="1" customWidth="1"/>
    <col min="8178" max="8178" width="8.42578125" style="1" customWidth="1"/>
    <col min="8179" max="8179" width="85.28515625" style="1" customWidth="1"/>
    <col min="8180" max="8182" width="11.85546875" style="1" customWidth="1"/>
    <col min="8183" max="8183" width="9.7109375" style="1" customWidth="1"/>
    <col min="8184" max="8184" width="10.28515625" style="1" customWidth="1"/>
    <col min="8185" max="8185" width="13" style="1" customWidth="1"/>
    <col min="8186" max="8187" width="11.85546875" style="1" customWidth="1"/>
    <col min="8188" max="8188" width="14.28515625" style="1" customWidth="1"/>
    <col min="8189" max="8431" width="9.140625" style="1"/>
    <col min="8432" max="8432" width="5" style="1" customWidth="1"/>
    <col min="8433" max="8433" width="5.85546875" style="1" customWidth="1"/>
    <col min="8434" max="8434" width="8.42578125" style="1" customWidth="1"/>
    <col min="8435" max="8435" width="85.28515625" style="1" customWidth="1"/>
    <col min="8436" max="8438" width="11.85546875" style="1" customWidth="1"/>
    <col min="8439" max="8439" width="9.7109375" style="1" customWidth="1"/>
    <col min="8440" max="8440" width="10.28515625" style="1" customWidth="1"/>
    <col min="8441" max="8441" width="13" style="1" customWidth="1"/>
    <col min="8442" max="8443" width="11.85546875" style="1" customWidth="1"/>
    <col min="8444" max="8444" width="14.28515625" style="1" customWidth="1"/>
    <col min="8445" max="8687" width="9.140625" style="1"/>
    <col min="8688" max="8688" width="5" style="1" customWidth="1"/>
    <col min="8689" max="8689" width="5.85546875" style="1" customWidth="1"/>
    <col min="8690" max="8690" width="8.42578125" style="1" customWidth="1"/>
    <col min="8691" max="8691" width="85.28515625" style="1" customWidth="1"/>
    <col min="8692" max="8694" width="11.85546875" style="1" customWidth="1"/>
    <col min="8695" max="8695" width="9.7109375" style="1" customWidth="1"/>
    <col min="8696" max="8696" width="10.28515625" style="1" customWidth="1"/>
    <col min="8697" max="8697" width="13" style="1" customWidth="1"/>
    <col min="8698" max="8699" width="11.85546875" style="1" customWidth="1"/>
    <col min="8700" max="8700" width="14.28515625" style="1" customWidth="1"/>
    <col min="8701" max="8943" width="9.140625" style="1"/>
    <col min="8944" max="8944" width="5" style="1" customWidth="1"/>
    <col min="8945" max="8945" width="5.85546875" style="1" customWidth="1"/>
    <col min="8946" max="8946" width="8.42578125" style="1" customWidth="1"/>
    <col min="8947" max="8947" width="85.28515625" style="1" customWidth="1"/>
    <col min="8948" max="8950" width="11.85546875" style="1" customWidth="1"/>
    <col min="8951" max="8951" width="9.7109375" style="1" customWidth="1"/>
    <col min="8952" max="8952" width="10.28515625" style="1" customWidth="1"/>
    <col min="8953" max="8953" width="13" style="1" customWidth="1"/>
    <col min="8954" max="8955" width="11.85546875" style="1" customWidth="1"/>
    <col min="8956" max="8956" width="14.28515625" style="1" customWidth="1"/>
    <col min="8957" max="9199" width="9.140625" style="1"/>
    <col min="9200" max="9200" width="5" style="1" customWidth="1"/>
    <col min="9201" max="9201" width="5.85546875" style="1" customWidth="1"/>
    <col min="9202" max="9202" width="8.42578125" style="1" customWidth="1"/>
    <col min="9203" max="9203" width="85.28515625" style="1" customWidth="1"/>
    <col min="9204" max="9206" width="11.85546875" style="1" customWidth="1"/>
    <col min="9207" max="9207" width="9.7109375" style="1" customWidth="1"/>
    <col min="9208" max="9208" width="10.28515625" style="1" customWidth="1"/>
    <col min="9209" max="9209" width="13" style="1" customWidth="1"/>
    <col min="9210" max="9211" width="11.85546875" style="1" customWidth="1"/>
    <col min="9212" max="9212" width="14.28515625" style="1" customWidth="1"/>
    <col min="9213" max="9455" width="9.140625" style="1"/>
    <col min="9456" max="9456" width="5" style="1" customWidth="1"/>
    <col min="9457" max="9457" width="5.85546875" style="1" customWidth="1"/>
    <col min="9458" max="9458" width="8.42578125" style="1" customWidth="1"/>
    <col min="9459" max="9459" width="85.28515625" style="1" customWidth="1"/>
    <col min="9460" max="9462" width="11.85546875" style="1" customWidth="1"/>
    <col min="9463" max="9463" width="9.7109375" style="1" customWidth="1"/>
    <col min="9464" max="9464" width="10.28515625" style="1" customWidth="1"/>
    <col min="9465" max="9465" width="13" style="1" customWidth="1"/>
    <col min="9466" max="9467" width="11.85546875" style="1" customWidth="1"/>
    <col min="9468" max="9468" width="14.28515625" style="1" customWidth="1"/>
    <col min="9469" max="9711" width="9.140625" style="1"/>
    <col min="9712" max="9712" width="5" style="1" customWidth="1"/>
    <col min="9713" max="9713" width="5.85546875" style="1" customWidth="1"/>
    <col min="9714" max="9714" width="8.42578125" style="1" customWidth="1"/>
    <col min="9715" max="9715" width="85.28515625" style="1" customWidth="1"/>
    <col min="9716" max="9718" width="11.85546875" style="1" customWidth="1"/>
    <col min="9719" max="9719" width="9.7109375" style="1" customWidth="1"/>
    <col min="9720" max="9720" width="10.28515625" style="1" customWidth="1"/>
    <col min="9721" max="9721" width="13" style="1" customWidth="1"/>
    <col min="9722" max="9723" width="11.85546875" style="1" customWidth="1"/>
    <col min="9724" max="9724" width="14.28515625" style="1" customWidth="1"/>
    <col min="9725" max="9967" width="9.140625" style="1"/>
    <col min="9968" max="9968" width="5" style="1" customWidth="1"/>
    <col min="9969" max="9969" width="5.85546875" style="1" customWidth="1"/>
    <col min="9970" max="9970" width="8.42578125" style="1" customWidth="1"/>
    <col min="9971" max="9971" width="85.28515625" style="1" customWidth="1"/>
    <col min="9972" max="9974" width="11.85546875" style="1" customWidth="1"/>
    <col min="9975" max="9975" width="9.7109375" style="1" customWidth="1"/>
    <col min="9976" max="9976" width="10.28515625" style="1" customWidth="1"/>
    <col min="9977" max="9977" width="13" style="1" customWidth="1"/>
    <col min="9978" max="9979" width="11.85546875" style="1" customWidth="1"/>
    <col min="9980" max="9980" width="14.28515625" style="1" customWidth="1"/>
    <col min="9981" max="10223" width="9.140625" style="1"/>
    <col min="10224" max="10224" width="5" style="1" customWidth="1"/>
    <col min="10225" max="10225" width="5.85546875" style="1" customWidth="1"/>
    <col min="10226" max="10226" width="8.42578125" style="1" customWidth="1"/>
    <col min="10227" max="10227" width="85.28515625" style="1" customWidth="1"/>
    <col min="10228" max="10230" width="11.85546875" style="1" customWidth="1"/>
    <col min="10231" max="10231" width="9.7109375" style="1" customWidth="1"/>
    <col min="10232" max="10232" width="10.28515625" style="1" customWidth="1"/>
    <col min="10233" max="10233" width="13" style="1" customWidth="1"/>
    <col min="10234" max="10235" width="11.85546875" style="1" customWidth="1"/>
    <col min="10236" max="10236" width="14.28515625" style="1" customWidth="1"/>
    <col min="10237" max="10479" width="9.140625" style="1"/>
    <col min="10480" max="10480" width="5" style="1" customWidth="1"/>
    <col min="10481" max="10481" width="5.85546875" style="1" customWidth="1"/>
    <col min="10482" max="10482" width="8.42578125" style="1" customWidth="1"/>
    <col min="10483" max="10483" width="85.28515625" style="1" customWidth="1"/>
    <col min="10484" max="10486" width="11.85546875" style="1" customWidth="1"/>
    <col min="10487" max="10487" width="9.7109375" style="1" customWidth="1"/>
    <col min="10488" max="10488" width="10.28515625" style="1" customWidth="1"/>
    <col min="10489" max="10489" width="13" style="1" customWidth="1"/>
    <col min="10490" max="10491" width="11.85546875" style="1" customWidth="1"/>
    <col min="10492" max="10492" width="14.28515625" style="1" customWidth="1"/>
    <col min="10493" max="10735" width="9.140625" style="1"/>
    <col min="10736" max="10736" width="5" style="1" customWidth="1"/>
    <col min="10737" max="10737" width="5.85546875" style="1" customWidth="1"/>
    <col min="10738" max="10738" width="8.42578125" style="1" customWidth="1"/>
    <col min="10739" max="10739" width="85.28515625" style="1" customWidth="1"/>
    <col min="10740" max="10742" width="11.85546875" style="1" customWidth="1"/>
    <col min="10743" max="10743" width="9.7109375" style="1" customWidth="1"/>
    <col min="10744" max="10744" width="10.28515625" style="1" customWidth="1"/>
    <col min="10745" max="10745" width="13" style="1" customWidth="1"/>
    <col min="10746" max="10747" width="11.85546875" style="1" customWidth="1"/>
    <col min="10748" max="10748" width="14.28515625" style="1" customWidth="1"/>
    <col min="10749" max="10991" width="9.140625" style="1"/>
    <col min="10992" max="10992" width="5" style="1" customWidth="1"/>
    <col min="10993" max="10993" width="5.85546875" style="1" customWidth="1"/>
    <col min="10994" max="10994" width="8.42578125" style="1" customWidth="1"/>
    <col min="10995" max="10995" width="85.28515625" style="1" customWidth="1"/>
    <col min="10996" max="10998" width="11.85546875" style="1" customWidth="1"/>
    <col min="10999" max="10999" width="9.7109375" style="1" customWidth="1"/>
    <col min="11000" max="11000" width="10.28515625" style="1" customWidth="1"/>
    <col min="11001" max="11001" width="13" style="1" customWidth="1"/>
    <col min="11002" max="11003" width="11.85546875" style="1" customWidth="1"/>
    <col min="11004" max="11004" width="14.28515625" style="1" customWidth="1"/>
    <col min="11005" max="11247" width="9.140625" style="1"/>
    <col min="11248" max="11248" width="5" style="1" customWidth="1"/>
    <col min="11249" max="11249" width="5.85546875" style="1" customWidth="1"/>
    <col min="11250" max="11250" width="8.42578125" style="1" customWidth="1"/>
    <col min="11251" max="11251" width="85.28515625" style="1" customWidth="1"/>
    <col min="11252" max="11254" width="11.85546875" style="1" customWidth="1"/>
    <col min="11255" max="11255" width="9.7109375" style="1" customWidth="1"/>
    <col min="11256" max="11256" width="10.28515625" style="1" customWidth="1"/>
    <col min="11257" max="11257" width="13" style="1" customWidth="1"/>
    <col min="11258" max="11259" width="11.85546875" style="1" customWidth="1"/>
    <col min="11260" max="11260" width="14.28515625" style="1" customWidth="1"/>
    <col min="11261" max="11503" width="9.140625" style="1"/>
    <col min="11504" max="11504" width="5" style="1" customWidth="1"/>
    <col min="11505" max="11505" width="5.85546875" style="1" customWidth="1"/>
    <col min="11506" max="11506" width="8.42578125" style="1" customWidth="1"/>
    <col min="11507" max="11507" width="85.28515625" style="1" customWidth="1"/>
    <col min="11508" max="11510" width="11.85546875" style="1" customWidth="1"/>
    <col min="11511" max="11511" width="9.7109375" style="1" customWidth="1"/>
    <col min="11512" max="11512" width="10.28515625" style="1" customWidth="1"/>
    <col min="11513" max="11513" width="13" style="1" customWidth="1"/>
    <col min="11514" max="11515" width="11.85546875" style="1" customWidth="1"/>
    <col min="11516" max="11516" width="14.28515625" style="1" customWidth="1"/>
    <col min="11517" max="11759" width="9.140625" style="1"/>
    <col min="11760" max="11760" width="5" style="1" customWidth="1"/>
    <col min="11761" max="11761" width="5.85546875" style="1" customWidth="1"/>
    <col min="11762" max="11762" width="8.42578125" style="1" customWidth="1"/>
    <col min="11763" max="11763" width="85.28515625" style="1" customWidth="1"/>
    <col min="11764" max="11766" width="11.85546875" style="1" customWidth="1"/>
    <col min="11767" max="11767" width="9.7109375" style="1" customWidth="1"/>
    <col min="11768" max="11768" width="10.28515625" style="1" customWidth="1"/>
    <col min="11769" max="11769" width="13" style="1" customWidth="1"/>
    <col min="11770" max="11771" width="11.85546875" style="1" customWidth="1"/>
    <col min="11772" max="11772" width="14.28515625" style="1" customWidth="1"/>
    <col min="11773" max="12015" width="9.140625" style="1"/>
    <col min="12016" max="12016" width="5" style="1" customWidth="1"/>
    <col min="12017" max="12017" width="5.85546875" style="1" customWidth="1"/>
    <col min="12018" max="12018" width="8.42578125" style="1" customWidth="1"/>
    <col min="12019" max="12019" width="85.28515625" style="1" customWidth="1"/>
    <col min="12020" max="12022" width="11.85546875" style="1" customWidth="1"/>
    <col min="12023" max="12023" width="9.7109375" style="1" customWidth="1"/>
    <col min="12024" max="12024" width="10.28515625" style="1" customWidth="1"/>
    <col min="12025" max="12025" width="13" style="1" customWidth="1"/>
    <col min="12026" max="12027" width="11.85546875" style="1" customWidth="1"/>
    <col min="12028" max="12028" width="14.28515625" style="1" customWidth="1"/>
    <col min="12029" max="12271" width="9.140625" style="1"/>
    <col min="12272" max="12272" width="5" style="1" customWidth="1"/>
    <col min="12273" max="12273" width="5.85546875" style="1" customWidth="1"/>
    <col min="12274" max="12274" width="8.42578125" style="1" customWidth="1"/>
    <col min="12275" max="12275" width="85.28515625" style="1" customWidth="1"/>
    <col min="12276" max="12278" width="11.85546875" style="1" customWidth="1"/>
    <col min="12279" max="12279" width="9.7109375" style="1" customWidth="1"/>
    <col min="12280" max="12280" width="10.28515625" style="1" customWidth="1"/>
    <col min="12281" max="12281" width="13" style="1" customWidth="1"/>
    <col min="12282" max="12283" width="11.85546875" style="1" customWidth="1"/>
    <col min="12284" max="12284" width="14.28515625" style="1" customWidth="1"/>
    <col min="12285" max="12527" width="9.140625" style="1"/>
    <col min="12528" max="12528" width="5" style="1" customWidth="1"/>
    <col min="12529" max="12529" width="5.85546875" style="1" customWidth="1"/>
    <col min="12530" max="12530" width="8.42578125" style="1" customWidth="1"/>
    <col min="12531" max="12531" width="85.28515625" style="1" customWidth="1"/>
    <col min="12532" max="12534" width="11.85546875" style="1" customWidth="1"/>
    <col min="12535" max="12535" width="9.7109375" style="1" customWidth="1"/>
    <col min="12536" max="12536" width="10.28515625" style="1" customWidth="1"/>
    <col min="12537" max="12537" width="13" style="1" customWidth="1"/>
    <col min="12538" max="12539" width="11.85546875" style="1" customWidth="1"/>
    <col min="12540" max="12540" width="14.28515625" style="1" customWidth="1"/>
    <col min="12541" max="12783" width="9.140625" style="1"/>
    <col min="12784" max="12784" width="5" style="1" customWidth="1"/>
    <col min="12785" max="12785" width="5.85546875" style="1" customWidth="1"/>
    <col min="12786" max="12786" width="8.42578125" style="1" customWidth="1"/>
    <col min="12787" max="12787" width="85.28515625" style="1" customWidth="1"/>
    <col min="12788" max="12790" width="11.85546875" style="1" customWidth="1"/>
    <col min="12791" max="12791" width="9.7109375" style="1" customWidth="1"/>
    <col min="12792" max="12792" width="10.28515625" style="1" customWidth="1"/>
    <col min="12793" max="12793" width="13" style="1" customWidth="1"/>
    <col min="12794" max="12795" width="11.85546875" style="1" customWidth="1"/>
    <col min="12796" max="12796" width="14.28515625" style="1" customWidth="1"/>
    <col min="12797" max="13039" width="9.140625" style="1"/>
    <col min="13040" max="13040" width="5" style="1" customWidth="1"/>
    <col min="13041" max="13041" width="5.85546875" style="1" customWidth="1"/>
    <col min="13042" max="13042" width="8.42578125" style="1" customWidth="1"/>
    <col min="13043" max="13043" width="85.28515625" style="1" customWidth="1"/>
    <col min="13044" max="13046" width="11.85546875" style="1" customWidth="1"/>
    <col min="13047" max="13047" width="9.7109375" style="1" customWidth="1"/>
    <col min="13048" max="13048" width="10.28515625" style="1" customWidth="1"/>
    <col min="13049" max="13049" width="13" style="1" customWidth="1"/>
    <col min="13050" max="13051" width="11.85546875" style="1" customWidth="1"/>
    <col min="13052" max="13052" width="14.28515625" style="1" customWidth="1"/>
    <col min="13053" max="13295" width="9.140625" style="1"/>
    <col min="13296" max="13296" width="5" style="1" customWidth="1"/>
    <col min="13297" max="13297" width="5.85546875" style="1" customWidth="1"/>
    <col min="13298" max="13298" width="8.42578125" style="1" customWidth="1"/>
    <col min="13299" max="13299" width="85.28515625" style="1" customWidth="1"/>
    <col min="13300" max="13302" width="11.85546875" style="1" customWidth="1"/>
    <col min="13303" max="13303" width="9.7109375" style="1" customWidth="1"/>
    <col min="13304" max="13304" width="10.28515625" style="1" customWidth="1"/>
    <col min="13305" max="13305" width="13" style="1" customWidth="1"/>
    <col min="13306" max="13307" width="11.85546875" style="1" customWidth="1"/>
    <col min="13308" max="13308" width="14.28515625" style="1" customWidth="1"/>
    <col min="13309" max="13551" width="9.140625" style="1"/>
    <col min="13552" max="13552" width="5" style="1" customWidth="1"/>
    <col min="13553" max="13553" width="5.85546875" style="1" customWidth="1"/>
    <col min="13554" max="13554" width="8.42578125" style="1" customWidth="1"/>
    <col min="13555" max="13555" width="85.28515625" style="1" customWidth="1"/>
    <col min="13556" max="13558" width="11.85546875" style="1" customWidth="1"/>
    <col min="13559" max="13559" width="9.7109375" style="1" customWidth="1"/>
    <col min="13560" max="13560" width="10.28515625" style="1" customWidth="1"/>
    <col min="13561" max="13561" width="13" style="1" customWidth="1"/>
    <col min="13562" max="13563" width="11.85546875" style="1" customWidth="1"/>
    <col min="13564" max="13564" width="14.28515625" style="1" customWidth="1"/>
    <col min="13565" max="13807" width="9.140625" style="1"/>
    <col min="13808" max="13808" width="5" style="1" customWidth="1"/>
    <col min="13809" max="13809" width="5.85546875" style="1" customWidth="1"/>
    <col min="13810" max="13810" width="8.42578125" style="1" customWidth="1"/>
    <col min="13811" max="13811" width="85.28515625" style="1" customWidth="1"/>
    <col min="13812" max="13814" width="11.85546875" style="1" customWidth="1"/>
    <col min="13815" max="13815" width="9.7109375" style="1" customWidth="1"/>
    <col min="13816" max="13816" width="10.28515625" style="1" customWidth="1"/>
    <col min="13817" max="13817" width="13" style="1" customWidth="1"/>
    <col min="13818" max="13819" width="11.85546875" style="1" customWidth="1"/>
    <col min="13820" max="13820" width="14.28515625" style="1" customWidth="1"/>
    <col min="13821" max="14063" width="9.140625" style="1"/>
    <col min="14064" max="14064" width="5" style="1" customWidth="1"/>
    <col min="14065" max="14065" width="5.85546875" style="1" customWidth="1"/>
    <col min="14066" max="14066" width="8.42578125" style="1" customWidth="1"/>
    <col min="14067" max="14067" width="85.28515625" style="1" customWidth="1"/>
    <col min="14068" max="14070" width="11.85546875" style="1" customWidth="1"/>
    <col min="14071" max="14071" width="9.7109375" style="1" customWidth="1"/>
    <col min="14072" max="14072" width="10.28515625" style="1" customWidth="1"/>
    <col min="14073" max="14073" width="13" style="1" customWidth="1"/>
    <col min="14074" max="14075" width="11.85546875" style="1" customWidth="1"/>
    <col min="14076" max="14076" width="14.28515625" style="1" customWidth="1"/>
    <col min="14077" max="14319" width="9.140625" style="1"/>
    <col min="14320" max="14320" width="5" style="1" customWidth="1"/>
    <col min="14321" max="14321" width="5.85546875" style="1" customWidth="1"/>
    <col min="14322" max="14322" width="8.42578125" style="1" customWidth="1"/>
    <col min="14323" max="14323" width="85.28515625" style="1" customWidth="1"/>
    <col min="14324" max="14326" width="11.85546875" style="1" customWidth="1"/>
    <col min="14327" max="14327" width="9.7109375" style="1" customWidth="1"/>
    <col min="14328" max="14328" width="10.28515625" style="1" customWidth="1"/>
    <col min="14329" max="14329" width="13" style="1" customWidth="1"/>
    <col min="14330" max="14331" width="11.85546875" style="1" customWidth="1"/>
    <col min="14332" max="14332" width="14.28515625" style="1" customWidth="1"/>
    <col min="14333" max="14575" width="9.140625" style="1"/>
    <col min="14576" max="14576" width="5" style="1" customWidth="1"/>
    <col min="14577" max="14577" width="5.85546875" style="1" customWidth="1"/>
    <col min="14578" max="14578" width="8.42578125" style="1" customWidth="1"/>
    <col min="14579" max="14579" width="85.28515625" style="1" customWidth="1"/>
    <col min="14580" max="14582" width="11.85546875" style="1" customWidth="1"/>
    <col min="14583" max="14583" width="9.7109375" style="1" customWidth="1"/>
    <col min="14584" max="14584" width="10.28515625" style="1" customWidth="1"/>
    <col min="14585" max="14585" width="13" style="1" customWidth="1"/>
    <col min="14586" max="14587" width="11.85546875" style="1" customWidth="1"/>
    <col min="14588" max="14588" width="14.28515625" style="1" customWidth="1"/>
    <col min="14589" max="14831" width="9.140625" style="1"/>
    <col min="14832" max="14832" width="5" style="1" customWidth="1"/>
    <col min="14833" max="14833" width="5.85546875" style="1" customWidth="1"/>
    <col min="14834" max="14834" width="8.42578125" style="1" customWidth="1"/>
    <col min="14835" max="14835" width="85.28515625" style="1" customWidth="1"/>
    <col min="14836" max="14838" width="11.85546875" style="1" customWidth="1"/>
    <col min="14839" max="14839" width="9.7109375" style="1" customWidth="1"/>
    <col min="14840" max="14840" width="10.28515625" style="1" customWidth="1"/>
    <col min="14841" max="14841" width="13" style="1" customWidth="1"/>
    <col min="14842" max="14843" width="11.85546875" style="1" customWidth="1"/>
    <col min="14844" max="14844" width="14.28515625" style="1" customWidth="1"/>
    <col min="14845" max="15087" width="9.140625" style="1"/>
    <col min="15088" max="15088" width="5" style="1" customWidth="1"/>
    <col min="15089" max="15089" width="5.85546875" style="1" customWidth="1"/>
    <col min="15090" max="15090" width="8.42578125" style="1" customWidth="1"/>
    <col min="15091" max="15091" width="85.28515625" style="1" customWidth="1"/>
    <col min="15092" max="15094" width="11.85546875" style="1" customWidth="1"/>
    <col min="15095" max="15095" width="9.7109375" style="1" customWidth="1"/>
    <col min="15096" max="15096" width="10.28515625" style="1" customWidth="1"/>
    <col min="15097" max="15097" width="13" style="1" customWidth="1"/>
    <col min="15098" max="15099" width="11.85546875" style="1" customWidth="1"/>
    <col min="15100" max="15100" width="14.28515625" style="1" customWidth="1"/>
    <col min="15101" max="15343" width="9.140625" style="1"/>
    <col min="15344" max="15344" width="5" style="1" customWidth="1"/>
    <col min="15345" max="15345" width="5.85546875" style="1" customWidth="1"/>
    <col min="15346" max="15346" width="8.42578125" style="1" customWidth="1"/>
    <col min="15347" max="15347" width="85.28515625" style="1" customWidth="1"/>
    <col min="15348" max="15350" width="11.85546875" style="1" customWidth="1"/>
    <col min="15351" max="15351" width="9.7109375" style="1" customWidth="1"/>
    <col min="15352" max="15352" width="10.28515625" style="1" customWidth="1"/>
    <col min="15353" max="15353" width="13" style="1" customWidth="1"/>
    <col min="15354" max="15355" width="11.85546875" style="1" customWidth="1"/>
    <col min="15356" max="15356" width="14.28515625" style="1" customWidth="1"/>
    <col min="15357" max="15599" width="9.140625" style="1"/>
    <col min="15600" max="15600" width="5" style="1" customWidth="1"/>
    <col min="15601" max="15601" width="5.85546875" style="1" customWidth="1"/>
    <col min="15602" max="15602" width="8.42578125" style="1" customWidth="1"/>
    <col min="15603" max="15603" width="85.28515625" style="1" customWidth="1"/>
    <col min="15604" max="15606" width="11.85546875" style="1" customWidth="1"/>
    <col min="15607" max="15607" width="9.7109375" style="1" customWidth="1"/>
    <col min="15608" max="15608" width="10.28515625" style="1" customWidth="1"/>
    <col min="15609" max="15609" width="13" style="1" customWidth="1"/>
    <col min="15610" max="15611" width="11.85546875" style="1" customWidth="1"/>
    <col min="15612" max="15612" width="14.28515625" style="1" customWidth="1"/>
    <col min="15613" max="15855" width="9.140625" style="1"/>
    <col min="15856" max="15856" width="5" style="1" customWidth="1"/>
    <col min="15857" max="15857" width="5.85546875" style="1" customWidth="1"/>
    <col min="15858" max="15858" width="8.42578125" style="1" customWidth="1"/>
    <col min="15859" max="15859" width="85.28515625" style="1" customWidth="1"/>
    <col min="15860" max="15862" width="11.85546875" style="1" customWidth="1"/>
    <col min="15863" max="15863" width="9.7109375" style="1" customWidth="1"/>
    <col min="15864" max="15864" width="10.28515625" style="1" customWidth="1"/>
    <col min="15865" max="15865" width="13" style="1" customWidth="1"/>
    <col min="15866" max="15867" width="11.85546875" style="1" customWidth="1"/>
    <col min="15868" max="15868" width="14.28515625" style="1" customWidth="1"/>
    <col min="15869" max="16111" width="9.140625" style="1"/>
    <col min="16112" max="16112" width="5" style="1" customWidth="1"/>
    <col min="16113" max="16113" width="5.85546875" style="1" customWidth="1"/>
    <col min="16114" max="16114" width="8.42578125" style="1" customWidth="1"/>
    <col min="16115" max="16115" width="85.28515625" style="1" customWidth="1"/>
    <col min="16116" max="16118" width="11.85546875" style="1" customWidth="1"/>
    <col min="16119" max="16119" width="9.7109375" style="1" customWidth="1"/>
    <col min="16120" max="16120" width="10.28515625" style="1" customWidth="1"/>
    <col min="16121" max="16121" width="13" style="1" customWidth="1"/>
    <col min="16122" max="16123" width="11.85546875" style="1" customWidth="1"/>
    <col min="16124" max="16124" width="14.28515625" style="1" customWidth="1"/>
    <col min="16125" max="16384" width="9.140625" style="1"/>
  </cols>
  <sheetData>
    <row r="1" spans="1:9" x14ac:dyDescent="0.2">
      <c r="A1" s="235"/>
      <c r="B1" s="235"/>
      <c r="C1" s="235"/>
      <c r="D1" s="235"/>
      <c r="E1" s="236"/>
      <c r="F1" s="237"/>
      <c r="G1" s="8" t="s">
        <v>271</v>
      </c>
      <c r="H1" s="236"/>
      <c r="I1" s="236"/>
    </row>
    <row r="2" spans="1:9" ht="36" customHeight="1" x14ac:dyDescent="0.2">
      <c r="A2" s="505" t="s">
        <v>358</v>
      </c>
      <c r="B2" s="505"/>
      <c r="C2" s="505"/>
      <c r="D2" s="505"/>
      <c r="E2" s="505"/>
      <c r="F2" s="505"/>
      <c r="G2" s="505"/>
      <c r="H2" s="236"/>
      <c r="I2" s="236"/>
    </row>
    <row r="3" spans="1:9" x14ac:dyDescent="0.2">
      <c r="A3" s="506" t="s">
        <v>201</v>
      </c>
      <c r="B3" s="506" t="s">
        <v>2</v>
      </c>
      <c r="C3" s="506" t="s">
        <v>64</v>
      </c>
      <c r="D3" s="507" t="s">
        <v>272</v>
      </c>
      <c r="E3" s="502" t="s">
        <v>273</v>
      </c>
      <c r="F3" s="478" t="s">
        <v>6</v>
      </c>
      <c r="G3" s="502" t="s">
        <v>204</v>
      </c>
      <c r="H3" s="504"/>
      <c r="I3" s="504"/>
    </row>
    <row r="4" spans="1:9" x14ac:dyDescent="0.2">
      <c r="A4" s="506"/>
      <c r="B4" s="506"/>
      <c r="C4" s="506"/>
      <c r="D4" s="507"/>
      <c r="E4" s="502"/>
      <c r="F4" s="478"/>
      <c r="G4" s="502"/>
      <c r="H4" s="504"/>
      <c r="I4" s="367"/>
    </row>
    <row r="5" spans="1:9" x14ac:dyDescent="0.2">
      <c r="A5" s="506"/>
      <c r="B5" s="506"/>
      <c r="C5" s="506"/>
      <c r="D5" s="507"/>
      <c r="E5" s="502"/>
      <c r="F5" s="478"/>
      <c r="G5" s="502"/>
      <c r="H5" s="504"/>
      <c r="I5" s="504"/>
    </row>
    <row r="6" spans="1:9" ht="12.6" customHeight="1" x14ac:dyDescent="0.2">
      <c r="A6" s="506"/>
      <c r="B6" s="506"/>
      <c r="C6" s="506"/>
      <c r="D6" s="507"/>
      <c r="E6" s="502"/>
      <c r="F6" s="478"/>
      <c r="G6" s="502"/>
      <c r="H6" s="504"/>
      <c r="I6" s="504"/>
    </row>
    <row r="7" spans="1:9" ht="4.1500000000000004" hidden="1" customHeight="1" x14ac:dyDescent="0.2">
      <c r="A7" s="506"/>
      <c r="B7" s="506"/>
      <c r="C7" s="506"/>
      <c r="D7" s="507"/>
      <c r="E7" s="502"/>
      <c r="F7" s="478"/>
      <c r="G7" s="502"/>
      <c r="H7" s="504"/>
      <c r="I7" s="504"/>
    </row>
    <row r="8" spans="1:9" x14ac:dyDescent="0.2">
      <c r="A8" s="239">
        <v>1</v>
      </c>
      <c r="B8" s="239">
        <v>2</v>
      </c>
      <c r="C8" s="239">
        <v>3</v>
      </c>
      <c r="D8" s="239">
        <v>4</v>
      </c>
      <c r="E8" s="240">
        <v>5</v>
      </c>
      <c r="F8" s="240">
        <v>6</v>
      </c>
      <c r="G8" s="240">
        <v>7</v>
      </c>
      <c r="H8" s="241"/>
      <c r="I8" s="241"/>
    </row>
    <row r="9" spans="1:9" ht="20.25" customHeight="1" x14ac:dyDescent="0.2">
      <c r="A9" s="247">
        <v>1</v>
      </c>
      <c r="B9" s="122" t="s">
        <v>15</v>
      </c>
      <c r="C9" s="122" t="s">
        <v>67</v>
      </c>
      <c r="D9" s="151" t="s">
        <v>359</v>
      </c>
      <c r="E9" s="123">
        <v>3355</v>
      </c>
      <c r="F9" s="123">
        <v>2598.83</v>
      </c>
      <c r="G9" s="248">
        <f t="shared" ref="G9:G26" si="0">F9/E9*100</f>
        <v>77.461400894187776</v>
      </c>
      <c r="H9" s="242"/>
      <c r="I9" s="242"/>
    </row>
    <row r="10" spans="1:9" ht="20.25" customHeight="1" x14ac:dyDescent="0.2">
      <c r="A10" s="247">
        <v>2</v>
      </c>
      <c r="B10" s="122" t="s">
        <v>15</v>
      </c>
      <c r="C10" s="122" t="s">
        <v>67</v>
      </c>
      <c r="D10" s="151" t="s">
        <v>360</v>
      </c>
      <c r="E10" s="123">
        <v>5298</v>
      </c>
      <c r="F10" s="123">
        <v>3947.62</v>
      </c>
      <c r="G10" s="248">
        <f t="shared" si="0"/>
        <v>74.511513778784447</v>
      </c>
      <c r="H10" s="242"/>
      <c r="I10" s="242"/>
    </row>
    <row r="11" spans="1:9" ht="20.25" customHeight="1" x14ac:dyDescent="0.2">
      <c r="A11" s="247">
        <v>3</v>
      </c>
      <c r="B11" s="122" t="s">
        <v>17</v>
      </c>
      <c r="C11" s="122" t="s">
        <v>78</v>
      </c>
      <c r="D11" s="151" t="s">
        <v>361</v>
      </c>
      <c r="E11" s="123">
        <v>619802.75</v>
      </c>
      <c r="F11" s="123">
        <v>317079.17</v>
      </c>
      <c r="G11" s="248">
        <f t="shared" si="0"/>
        <v>51.158077307659568</v>
      </c>
      <c r="H11" s="242"/>
      <c r="I11" s="242"/>
    </row>
    <row r="12" spans="1:9" ht="20.25" customHeight="1" x14ac:dyDescent="0.2">
      <c r="A12" s="247">
        <v>4</v>
      </c>
      <c r="B12" s="122" t="s">
        <v>20</v>
      </c>
      <c r="C12" s="122" t="s">
        <v>80</v>
      </c>
      <c r="D12" s="151" t="s">
        <v>362</v>
      </c>
      <c r="E12" s="123">
        <v>19000</v>
      </c>
      <c r="F12" s="123">
        <v>19000</v>
      </c>
      <c r="G12" s="248">
        <f t="shared" si="0"/>
        <v>100</v>
      </c>
      <c r="H12" s="242"/>
      <c r="I12" s="242"/>
    </row>
    <row r="13" spans="1:9" ht="20.25" customHeight="1" x14ac:dyDescent="0.2">
      <c r="A13" s="247">
        <v>5</v>
      </c>
      <c r="B13" s="122" t="s">
        <v>20</v>
      </c>
      <c r="C13" s="122" t="s">
        <v>80</v>
      </c>
      <c r="D13" s="151" t="s">
        <v>363</v>
      </c>
      <c r="E13" s="123">
        <v>244800</v>
      </c>
      <c r="F13" s="123">
        <v>242165.91</v>
      </c>
      <c r="G13" s="248">
        <f t="shared" si="0"/>
        <v>98.923982843137253</v>
      </c>
      <c r="H13" s="242"/>
      <c r="I13" s="242"/>
    </row>
    <row r="14" spans="1:9" ht="20.25" customHeight="1" x14ac:dyDescent="0.2">
      <c r="A14" s="247">
        <v>6</v>
      </c>
      <c r="B14" s="122" t="s">
        <v>20</v>
      </c>
      <c r="C14" s="122" t="s">
        <v>80</v>
      </c>
      <c r="D14" s="151" t="s">
        <v>364</v>
      </c>
      <c r="E14" s="123">
        <v>128660</v>
      </c>
      <c r="F14" s="123">
        <v>121534.8</v>
      </c>
      <c r="G14" s="248">
        <f t="shared" si="0"/>
        <v>94.461992849370432</v>
      </c>
      <c r="H14" s="242"/>
      <c r="I14" s="242"/>
    </row>
    <row r="15" spans="1:9" ht="20.25" customHeight="1" x14ac:dyDescent="0.2">
      <c r="A15" s="247">
        <v>7</v>
      </c>
      <c r="B15" s="122" t="s">
        <v>20</v>
      </c>
      <c r="C15" s="122" t="s">
        <v>80</v>
      </c>
      <c r="D15" s="151" t="s">
        <v>365</v>
      </c>
      <c r="E15" s="123">
        <v>10738</v>
      </c>
      <c r="F15" s="123">
        <v>10737.03</v>
      </c>
      <c r="G15" s="248">
        <f t="shared" si="0"/>
        <v>99.990966660458184</v>
      </c>
      <c r="H15" s="242"/>
      <c r="I15" s="242"/>
    </row>
    <row r="16" spans="1:9" ht="29.25" customHeight="1" x14ac:dyDescent="0.2">
      <c r="A16" s="247">
        <v>8</v>
      </c>
      <c r="B16" s="122" t="s">
        <v>23</v>
      </c>
      <c r="C16" s="122" t="s">
        <v>91</v>
      </c>
      <c r="D16" s="151" t="s">
        <v>366</v>
      </c>
      <c r="E16" s="123">
        <v>29900</v>
      </c>
      <c r="F16" s="123">
        <v>29900</v>
      </c>
      <c r="G16" s="248">
        <f t="shared" si="0"/>
        <v>100</v>
      </c>
      <c r="H16" s="242"/>
      <c r="I16" s="242"/>
    </row>
    <row r="17" spans="1:9" ht="20.25" customHeight="1" x14ac:dyDescent="0.2">
      <c r="A17" s="247">
        <v>9</v>
      </c>
      <c r="B17" s="122" t="s">
        <v>26</v>
      </c>
      <c r="C17" s="122" t="s">
        <v>102</v>
      </c>
      <c r="D17" s="151" t="s">
        <v>367</v>
      </c>
      <c r="E17" s="123">
        <v>100000</v>
      </c>
      <c r="F17" s="123">
        <v>100000</v>
      </c>
      <c r="G17" s="248">
        <f t="shared" si="0"/>
        <v>100</v>
      </c>
      <c r="H17" s="242"/>
      <c r="I17" s="242"/>
    </row>
    <row r="18" spans="1:9" ht="20.25" customHeight="1" x14ac:dyDescent="0.2">
      <c r="A18" s="247">
        <v>10</v>
      </c>
      <c r="B18" s="122" t="s">
        <v>26</v>
      </c>
      <c r="C18" s="122" t="s">
        <v>102</v>
      </c>
      <c r="D18" s="151" t="s">
        <v>368</v>
      </c>
      <c r="E18" s="123">
        <v>85000</v>
      </c>
      <c r="F18" s="123">
        <v>85000</v>
      </c>
      <c r="G18" s="248">
        <f t="shared" si="0"/>
        <v>100</v>
      </c>
      <c r="H18" s="242"/>
      <c r="I18" s="242"/>
    </row>
    <row r="19" spans="1:9" ht="20.25" customHeight="1" x14ac:dyDescent="0.2">
      <c r="A19" s="247">
        <v>11</v>
      </c>
      <c r="B19" s="122" t="s">
        <v>26</v>
      </c>
      <c r="C19" s="122" t="s">
        <v>102</v>
      </c>
      <c r="D19" s="151" t="s">
        <v>369</v>
      </c>
      <c r="E19" s="123">
        <v>40000</v>
      </c>
      <c r="F19" s="123">
        <v>0</v>
      </c>
      <c r="G19" s="248">
        <f t="shared" si="0"/>
        <v>0</v>
      </c>
      <c r="H19" s="242"/>
      <c r="I19" s="242"/>
    </row>
    <row r="20" spans="1:9" ht="20.25" customHeight="1" x14ac:dyDescent="0.2">
      <c r="A20" s="247">
        <v>12</v>
      </c>
      <c r="B20" s="122" t="s">
        <v>49</v>
      </c>
      <c r="C20" s="122" t="s">
        <v>112</v>
      </c>
      <c r="D20" s="151" t="s">
        <v>370</v>
      </c>
      <c r="E20" s="123">
        <v>110000</v>
      </c>
      <c r="F20" s="123">
        <v>110000</v>
      </c>
      <c r="G20" s="248">
        <f t="shared" si="0"/>
        <v>100</v>
      </c>
      <c r="H20" s="242"/>
      <c r="I20" s="242"/>
    </row>
    <row r="21" spans="1:9" ht="20.25" customHeight="1" x14ac:dyDescent="0.2">
      <c r="A21" s="247">
        <v>13</v>
      </c>
      <c r="B21" s="122" t="s">
        <v>57</v>
      </c>
      <c r="C21" s="122" t="s">
        <v>159</v>
      </c>
      <c r="D21" s="151" t="s">
        <v>371</v>
      </c>
      <c r="E21" s="123">
        <v>164000</v>
      </c>
      <c r="F21" s="123">
        <v>162968.59</v>
      </c>
      <c r="G21" s="248">
        <f t="shared" si="0"/>
        <v>99.371091463414629</v>
      </c>
      <c r="H21" s="242"/>
      <c r="I21" s="242"/>
    </row>
    <row r="22" spans="1:9" ht="27" customHeight="1" x14ac:dyDescent="0.2">
      <c r="A22" s="247">
        <v>14</v>
      </c>
      <c r="B22" s="122" t="s">
        <v>170</v>
      </c>
      <c r="C22" s="122" t="s">
        <v>167</v>
      </c>
      <c r="D22" s="151" t="s">
        <v>372</v>
      </c>
      <c r="E22" s="123">
        <v>20000</v>
      </c>
      <c r="F22" s="123">
        <v>20000</v>
      </c>
      <c r="G22" s="248">
        <f t="shared" si="0"/>
        <v>100</v>
      </c>
      <c r="H22" s="242"/>
      <c r="I22" s="242"/>
    </row>
    <row r="23" spans="1:9" ht="20.25" customHeight="1" x14ac:dyDescent="0.2">
      <c r="A23" s="247">
        <v>15</v>
      </c>
      <c r="B23" s="122" t="s">
        <v>170</v>
      </c>
      <c r="C23" s="122" t="s">
        <v>167</v>
      </c>
      <c r="D23" s="151" t="s">
        <v>373</v>
      </c>
      <c r="E23" s="123">
        <v>59500</v>
      </c>
      <c r="F23" s="123">
        <v>59340</v>
      </c>
      <c r="G23" s="248">
        <f>F23/E23*100</f>
        <v>99.731092436974791</v>
      </c>
      <c r="H23" s="242"/>
      <c r="I23" s="242"/>
    </row>
    <row r="24" spans="1:9" ht="20.25" customHeight="1" x14ac:dyDescent="0.2">
      <c r="A24" s="247">
        <v>16</v>
      </c>
      <c r="B24" s="122" t="s">
        <v>170</v>
      </c>
      <c r="C24" s="122" t="s">
        <v>274</v>
      </c>
      <c r="D24" s="151" t="s">
        <v>374</v>
      </c>
      <c r="E24" s="123">
        <v>20300</v>
      </c>
      <c r="F24" s="123">
        <v>20300</v>
      </c>
      <c r="G24" s="248">
        <f t="shared" si="0"/>
        <v>100</v>
      </c>
      <c r="H24" s="242"/>
      <c r="I24" s="242"/>
    </row>
    <row r="25" spans="1:9" ht="51.75" hidden="1" customHeight="1" x14ac:dyDescent="0.2">
      <c r="A25" s="249"/>
      <c r="B25" s="250" t="s">
        <v>57</v>
      </c>
      <c r="C25" s="250" t="s">
        <v>157</v>
      </c>
      <c r="D25" s="251"/>
      <c r="E25" s="248">
        <v>0</v>
      </c>
      <c r="F25" s="248">
        <v>0</v>
      </c>
      <c r="G25" s="248" t="e">
        <f t="shared" si="0"/>
        <v>#DIV/0!</v>
      </c>
      <c r="H25" s="242"/>
      <c r="I25" s="242"/>
    </row>
    <row r="26" spans="1:9" ht="27.75" hidden="1" customHeight="1" x14ac:dyDescent="0.2">
      <c r="A26" s="503" t="s">
        <v>4</v>
      </c>
      <c r="B26" s="503"/>
      <c r="C26" s="503"/>
      <c r="D26" s="503"/>
      <c r="E26" s="124">
        <f>SUM(E9:E25)</f>
        <v>1660353.75</v>
      </c>
      <c r="F26" s="124">
        <f>SUM(F9:F25)</f>
        <v>1304571.9500000002</v>
      </c>
      <c r="G26" s="124">
        <f t="shared" si="0"/>
        <v>78.571927819598699</v>
      </c>
      <c r="H26" s="242"/>
      <c r="I26" s="242"/>
    </row>
    <row r="27" spans="1:9" x14ac:dyDescent="0.2">
      <c r="A27" s="503" t="s">
        <v>4</v>
      </c>
      <c r="B27" s="503"/>
      <c r="C27" s="503"/>
      <c r="D27" s="503"/>
      <c r="E27" s="124">
        <f>SUM(E9:E24)</f>
        <v>1660353.75</v>
      </c>
      <c r="F27" s="124">
        <f>SUM(F9:F24)</f>
        <v>1304571.9500000002</v>
      </c>
      <c r="G27" s="124">
        <f t="shared" ref="G27" si="1">F27/E27*100</f>
        <v>78.571927819598699</v>
      </c>
      <c r="H27" s="242"/>
      <c r="I27" s="242"/>
    </row>
    <row r="28" spans="1:9" x14ac:dyDescent="0.2">
      <c r="A28" s="398"/>
      <c r="B28" s="398"/>
      <c r="C28" s="398"/>
      <c r="D28" s="398"/>
      <c r="E28" s="399"/>
      <c r="F28" s="399"/>
      <c r="G28" s="399"/>
      <c r="H28" s="242"/>
      <c r="I28" s="242"/>
    </row>
    <row r="29" spans="1:9" ht="184.5" customHeight="1" x14ac:dyDescent="0.2">
      <c r="A29" s="243"/>
      <c r="B29" s="243"/>
      <c r="C29" s="243"/>
      <c r="D29" s="243"/>
      <c r="E29" s="61"/>
      <c r="F29" s="87"/>
      <c r="G29" s="88"/>
      <c r="H29" s="242"/>
      <c r="I29" s="242"/>
    </row>
    <row r="30" spans="1:9" ht="18" x14ac:dyDescent="0.2">
      <c r="A30" s="511" t="s">
        <v>375</v>
      </c>
      <c r="B30" s="511"/>
      <c r="C30" s="511"/>
      <c r="D30" s="511"/>
      <c r="E30" s="511"/>
      <c r="F30" s="511"/>
      <c r="G30" s="511"/>
      <c r="H30" s="511"/>
      <c r="I30" s="511"/>
    </row>
    <row r="31" spans="1:9" ht="18" x14ac:dyDescent="0.2">
      <c r="A31" s="244"/>
      <c r="B31" s="244"/>
      <c r="C31" s="244"/>
      <c r="D31" s="244"/>
      <c r="E31" s="244"/>
      <c r="F31" s="245"/>
      <c r="G31" s="245"/>
      <c r="H31" s="246"/>
    </row>
    <row r="32" spans="1:9" x14ac:dyDescent="0.2">
      <c r="A32" s="512" t="s">
        <v>201</v>
      </c>
      <c r="B32" s="512" t="s">
        <v>2</v>
      </c>
      <c r="C32" s="512" t="s">
        <v>64</v>
      </c>
      <c r="D32" s="513" t="s">
        <v>298</v>
      </c>
      <c r="E32" s="514" t="s">
        <v>299</v>
      </c>
      <c r="F32" s="517" t="s">
        <v>300</v>
      </c>
      <c r="G32" s="518" t="s">
        <v>381</v>
      </c>
      <c r="H32" s="517" t="s">
        <v>382</v>
      </c>
      <c r="I32" s="517" t="s">
        <v>204</v>
      </c>
    </row>
    <row r="33" spans="1:9" x14ac:dyDescent="0.2">
      <c r="A33" s="512"/>
      <c r="B33" s="512"/>
      <c r="C33" s="512"/>
      <c r="D33" s="513"/>
      <c r="E33" s="515"/>
      <c r="F33" s="517"/>
      <c r="G33" s="519"/>
      <c r="H33" s="517"/>
      <c r="I33" s="517"/>
    </row>
    <row r="34" spans="1:9" x14ac:dyDescent="0.2">
      <c r="A34" s="512"/>
      <c r="B34" s="512"/>
      <c r="C34" s="512"/>
      <c r="D34" s="513"/>
      <c r="E34" s="515"/>
      <c r="F34" s="517"/>
      <c r="G34" s="519"/>
      <c r="H34" s="517"/>
      <c r="I34" s="517"/>
    </row>
    <row r="35" spans="1:9" x14ac:dyDescent="0.2">
      <c r="A35" s="512"/>
      <c r="B35" s="512"/>
      <c r="C35" s="512"/>
      <c r="D35" s="513"/>
      <c r="E35" s="515"/>
      <c r="F35" s="517"/>
      <c r="G35" s="519"/>
      <c r="H35" s="517"/>
      <c r="I35" s="517"/>
    </row>
    <row r="36" spans="1:9" x14ac:dyDescent="0.2">
      <c r="A36" s="512"/>
      <c r="B36" s="512"/>
      <c r="C36" s="512"/>
      <c r="D36" s="513"/>
      <c r="E36" s="516"/>
      <c r="F36" s="517"/>
      <c r="G36" s="520"/>
      <c r="H36" s="517"/>
      <c r="I36" s="517"/>
    </row>
    <row r="37" spans="1:9" x14ac:dyDescent="0.2">
      <c r="A37" s="239">
        <v>1</v>
      </c>
      <c r="B37" s="239">
        <v>2</v>
      </c>
      <c r="C37" s="239">
        <v>3</v>
      </c>
      <c r="D37" s="239">
        <v>4</v>
      </c>
      <c r="E37" s="239">
        <v>5</v>
      </c>
      <c r="F37" s="240">
        <v>6</v>
      </c>
      <c r="G37" s="240">
        <v>7</v>
      </c>
      <c r="H37" s="240">
        <v>15</v>
      </c>
      <c r="I37" s="240">
        <v>15</v>
      </c>
    </row>
    <row r="38" spans="1:9" ht="28.5" customHeight="1" x14ac:dyDescent="0.2">
      <c r="A38" s="252">
        <v>1</v>
      </c>
      <c r="B38" s="348" t="s">
        <v>15</v>
      </c>
      <c r="C38" s="348" t="s">
        <v>67</v>
      </c>
      <c r="D38" s="364" t="s">
        <v>398</v>
      </c>
      <c r="E38" s="392" t="s">
        <v>311</v>
      </c>
      <c r="F38" s="393">
        <v>3970351</v>
      </c>
      <c r="G38" s="395">
        <v>2526258</v>
      </c>
      <c r="H38" s="395">
        <v>2250699.88</v>
      </c>
      <c r="I38" s="395">
        <f t="shared" ref="I38:I48" si="2">H38/G38*100</f>
        <v>89.092241568359213</v>
      </c>
    </row>
    <row r="39" spans="1:9" ht="28.5" customHeight="1" x14ac:dyDescent="0.2">
      <c r="A39" s="252">
        <v>2</v>
      </c>
      <c r="B39" s="348" t="s">
        <v>15</v>
      </c>
      <c r="C39" s="348" t="s">
        <v>71</v>
      </c>
      <c r="D39" s="364" t="s">
        <v>409</v>
      </c>
      <c r="E39" s="392" t="s">
        <v>410</v>
      </c>
      <c r="F39" s="393">
        <v>852653</v>
      </c>
      <c r="G39" s="395">
        <v>552653</v>
      </c>
      <c r="H39" s="395">
        <v>0</v>
      </c>
      <c r="I39" s="395">
        <f t="shared" si="2"/>
        <v>0</v>
      </c>
    </row>
    <row r="40" spans="1:9" ht="28.5" customHeight="1" x14ac:dyDescent="0.2">
      <c r="A40" s="252">
        <v>3</v>
      </c>
      <c r="B40" s="348" t="s">
        <v>20</v>
      </c>
      <c r="C40" s="348" t="s">
        <v>80</v>
      </c>
      <c r="D40" s="364" t="s">
        <v>396</v>
      </c>
      <c r="E40" s="392" t="s">
        <v>397</v>
      </c>
      <c r="F40" s="393">
        <v>1592918</v>
      </c>
      <c r="G40" s="395">
        <v>1230818</v>
      </c>
      <c r="H40" s="395">
        <v>1089622.73</v>
      </c>
      <c r="I40" s="395">
        <f t="shared" si="2"/>
        <v>88.528338877072002</v>
      </c>
    </row>
    <row r="41" spans="1:9" ht="28.5" customHeight="1" x14ac:dyDescent="0.2">
      <c r="A41" s="252">
        <v>4</v>
      </c>
      <c r="B41" s="348" t="s">
        <v>17</v>
      </c>
      <c r="C41" s="348" t="s">
        <v>78</v>
      </c>
      <c r="D41" s="364" t="s">
        <v>399</v>
      </c>
      <c r="E41" s="392" t="s">
        <v>400</v>
      </c>
      <c r="F41" s="393">
        <v>577250.07999999996</v>
      </c>
      <c r="G41" s="395">
        <v>564917.25</v>
      </c>
      <c r="H41" s="395">
        <v>530174.44999999995</v>
      </c>
      <c r="I41" s="395">
        <f t="shared" si="2"/>
        <v>93.849931118230131</v>
      </c>
    </row>
    <row r="42" spans="1:9" ht="28.5" customHeight="1" x14ac:dyDescent="0.2">
      <c r="A42" s="252">
        <v>5</v>
      </c>
      <c r="B42" s="348" t="s">
        <v>165</v>
      </c>
      <c r="C42" s="348" t="s">
        <v>162</v>
      </c>
      <c r="D42" s="365" t="s">
        <v>416</v>
      </c>
      <c r="E42" s="392" t="s">
        <v>401</v>
      </c>
      <c r="F42" s="393">
        <v>123210</v>
      </c>
      <c r="G42" s="395">
        <v>90000</v>
      </c>
      <c r="H42" s="395">
        <v>89728.46</v>
      </c>
      <c r="I42" s="395">
        <f t="shared" si="2"/>
        <v>99.698288888888897</v>
      </c>
    </row>
    <row r="43" spans="1:9" ht="28.5" customHeight="1" x14ac:dyDescent="0.2">
      <c r="A43" s="252">
        <v>6</v>
      </c>
      <c r="B43" s="348" t="s">
        <v>49</v>
      </c>
      <c r="C43" s="348" t="s">
        <v>112</v>
      </c>
      <c r="D43" s="366" t="s">
        <v>402</v>
      </c>
      <c r="E43" s="392" t="s">
        <v>401</v>
      </c>
      <c r="F43" s="393">
        <v>79950</v>
      </c>
      <c r="G43" s="395">
        <v>79950</v>
      </c>
      <c r="H43" s="395">
        <v>79950</v>
      </c>
      <c r="I43" s="395">
        <f t="shared" si="2"/>
        <v>100</v>
      </c>
    </row>
    <row r="44" spans="1:9" ht="28.5" customHeight="1" x14ac:dyDescent="0.2">
      <c r="A44" s="252">
        <v>7</v>
      </c>
      <c r="B44" s="348" t="s">
        <v>15</v>
      </c>
      <c r="C44" s="348" t="s">
        <v>67</v>
      </c>
      <c r="D44" s="365" t="s">
        <v>403</v>
      </c>
      <c r="E44" s="392" t="s">
        <v>404</v>
      </c>
      <c r="F44" s="393">
        <v>1997927</v>
      </c>
      <c r="G44" s="395">
        <v>87000</v>
      </c>
      <c r="H44" s="395">
        <v>45000</v>
      </c>
      <c r="I44" s="395">
        <f t="shared" si="2"/>
        <v>51.724137931034484</v>
      </c>
    </row>
    <row r="45" spans="1:9" ht="28.5" customHeight="1" x14ac:dyDescent="0.2">
      <c r="A45" s="252">
        <v>8</v>
      </c>
      <c r="B45" s="348" t="s">
        <v>17</v>
      </c>
      <c r="C45" s="348" t="s">
        <v>78</v>
      </c>
      <c r="D45" s="365" t="s">
        <v>405</v>
      </c>
      <c r="E45" s="392" t="s">
        <v>400</v>
      </c>
      <c r="F45" s="393">
        <v>978727.66</v>
      </c>
      <c r="G45" s="395">
        <v>963062</v>
      </c>
      <c r="H45" s="395">
        <v>648922.87</v>
      </c>
      <c r="I45" s="395">
        <f t="shared" si="2"/>
        <v>67.381214293576122</v>
      </c>
    </row>
    <row r="46" spans="1:9" ht="28.5" customHeight="1" x14ac:dyDescent="0.2">
      <c r="A46" s="252">
        <v>9</v>
      </c>
      <c r="B46" s="348" t="s">
        <v>17</v>
      </c>
      <c r="C46" s="348" t="s">
        <v>78</v>
      </c>
      <c r="D46" s="364" t="s">
        <v>406</v>
      </c>
      <c r="E46" s="392" t="s">
        <v>400</v>
      </c>
      <c r="F46" s="393">
        <v>30200</v>
      </c>
      <c r="G46" s="395">
        <v>15200</v>
      </c>
      <c r="H46" s="395">
        <v>15200</v>
      </c>
      <c r="I46" s="395">
        <f t="shared" si="2"/>
        <v>100</v>
      </c>
    </row>
    <row r="47" spans="1:9" ht="28.5" customHeight="1" x14ac:dyDescent="0.2">
      <c r="A47" s="252">
        <v>10</v>
      </c>
      <c r="B47" s="348" t="s">
        <v>17</v>
      </c>
      <c r="C47" s="348" t="s">
        <v>78</v>
      </c>
      <c r="D47" s="364" t="s">
        <v>407</v>
      </c>
      <c r="E47" s="392" t="s">
        <v>408</v>
      </c>
      <c r="F47" s="393">
        <v>33134</v>
      </c>
      <c r="G47" s="395">
        <v>7134</v>
      </c>
      <c r="H47" s="395">
        <v>0</v>
      </c>
      <c r="I47" s="395">
        <f t="shared" si="2"/>
        <v>0</v>
      </c>
    </row>
    <row r="48" spans="1:9" x14ac:dyDescent="0.2">
      <c r="A48" s="508" t="s">
        <v>4</v>
      </c>
      <c r="B48" s="509"/>
      <c r="C48" s="509"/>
      <c r="D48" s="510"/>
      <c r="E48" s="394"/>
      <c r="F48" s="396">
        <f>SUM(F38:F47)</f>
        <v>10236320.74</v>
      </c>
      <c r="G48" s="396">
        <f>SUM(G38:G47)</f>
        <v>6116992.25</v>
      </c>
      <c r="H48" s="396">
        <f>SUM(H38:H47)</f>
        <v>4749298.3899999997</v>
      </c>
      <c r="I48" s="397">
        <f t="shared" si="2"/>
        <v>77.64107253855029</v>
      </c>
    </row>
  </sheetData>
  <mergeCells count="24">
    <mergeCell ref="A48:D48"/>
    <mergeCell ref="A30:I30"/>
    <mergeCell ref="A32:A36"/>
    <mergeCell ref="B32:B36"/>
    <mergeCell ref="C32:C36"/>
    <mergeCell ref="D32:D36"/>
    <mergeCell ref="E32:E36"/>
    <mergeCell ref="F32:F36"/>
    <mergeCell ref="G32:G36"/>
    <mergeCell ref="H32:H36"/>
    <mergeCell ref="I32:I36"/>
    <mergeCell ref="A2:G2"/>
    <mergeCell ref="A3:A7"/>
    <mergeCell ref="B3:B7"/>
    <mergeCell ref="C3:C7"/>
    <mergeCell ref="D3:D7"/>
    <mergeCell ref="E3:E7"/>
    <mergeCell ref="F3:F7"/>
    <mergeCell ref="G3:G7"/>
    <mergeCell ref="A27:D27"/>
    <mergeCell ref="H3:I3"/>
    <mergeCell ref="H4:H7"/>
    <mergeCell ref="I5:I7"/>
    <mergeCell ref="A26:D26"/>
  </mergeCells>
  <pageMargins left="0.19685039370078741" right="0.19685039370078741" top="0.19685039370078741" bottom="0.23622047244094491" header="0" footer="0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2"/>
  <sheetViews>
    <sheetView tabSelected="1" workbookViewId="0">
      <pane ySplit="7" topLeftCell="A23" activePane="bottomLeft" state="frozen"/>
      <selection pane="bottomLeft" activeCell="N10" sqref="N10"/>
    </sheetView>
  </sheetViews>
  <sheetFormatPr defaultRowHeight="12" x14ac:dyDescent="0.2"/>
  <cols>
    <col min="1" max="1" width="9.140625" style="120"/>
    <col min="2" max="2" width="8.28515625" style="120" customWidth="1"/>
    <col min="3" max="3" width="28.85546875" style="120" customWidth="1"/>
    <col min="4" max="4" width="10.7109375" style="120" customWidth="1"/>
    <col min="5" max="5" width="10.42578125" style="120" customWidth="1"/>
    <col min="6" max="6" width="7" style="120" customWidth="1"/>
    <col min="7" max="7" width="10.7109375" style="120" customWidth="1"/>
    <col min="8" max="8" width="10.42578125" style="120" customWidth="1"/>
    <col min="9" max="9" width="7" style="120" customWidth="1"/>
    <col min="10" max="10" width="10.42578125" style="120" customWidth="1"/>
    <col min="11" max="11" width="10.7109375" style="120" customWidth="1"/>
    <col min="12" max="257" width="9.140625" style="120"/>
    <col min="258" max="258" width="8.28515625" style="120" customWidth="1"/>
    <col min="259" max="259" width="26.5703125" style="120" customWidth="1"/>
    <col min="260" max="260" width="9.140625" style="120"/>
    <col min="261" max="261" width="10.7109375" style="120" customWidth="1"/>
    <col min="262" max="262" width="9.85546875" style="120" customWidth="1"/>
    <col min="263" max="263" width="9.140625" style="120"/>
    <col min="264" max="264" width="10.85546875" style="120" customWidth="1"/>
    <col min="265" max="265" width="10.28515625" style="120" customWidth="1"/>
    <col min="266" max="266" width="10.42578125" style="120" customWidth="1"/>
    <col min="267" max="267" width="10.7109375" style="120" customWidth="1"/>
    <col min="268" max="513" width="9.140625" style="120"/>
    <col min="514" max="514" width="8.28515625" style="120" customWidth="1"/>
    <col min="515" max="515" width="26.5703125" style="120" customWidth="1"/>
    <col min="516" max="516" width="9.140625" style="120"/>
    <col min="517" max="517" width="10.7109375" style="120" customWidth="1"/>
    <col min="518" max="518" width="9.85546875" style="120" customWidth="1"/>
    <col min="519" max="519" width="9.140625" style="120"/>
    <col min="520" max="520" width="10.85546875" style="120" customWidth="1"/>
    <col min="521" max="521" width="10.28515625" style="120" customWidth="1"/>
    <col min="522" max="522" width="10.42578125" style="120" customWidth="1"/>
    <col min="523" max="523" width="10.7109375" style="120" customWidth="1"/>
    <col min="524" max="769" width="9.140625" style="120"/>
    <col min="770" max="770" width="8.28515625" style="120" customWidth="1"/>
    <col min="771" max="771" width="26.5703125" style="120" customWidth="1"/>
    <col min="772" max="772" width="9.140625" style="120"/>
    <col min="773" max="773" width="10.7109375" style="120" customWidth="1"/>
    <col min="774" max="774" width="9.85546875" style="120" customWidth="1"/>
    <col min="775" max="775" width="9.140625" style="120"/>
    <col min="776" max="776" width="10.85546875" style="120" customWidth="1"/>
    <col min="777" max="777" width="10.28515625" style="120" customWidth="1"/>
    <col min="778" max="778" width="10.42578125" style="120" customWidth="1"/>
    <col min="779" max="779" width="10.7109375" style="120" customWidth="1"/>
    <col min="780" max="1025" width="9.140625" style="120"/>
    <col min="1026" max="1026" width="8.28515625" style="120" customWidth="1"/>
    <col min="1027" max="1027" width="26.5703125" style="120" customWidth="1"/>
    <col min="1028" max="1028" width="9.140625" style="120"/>
    <col min="1029" max="1029" width="10.7109375" style="120" customWidth="1"/>
    <col min="1030" max="1030" width="9.85546875" style="120" customWidth="1"/>
    <col min="1031" max="1031" width="9.140625" style="120"/>
    <col min="1032" max="1032" width="10.85546875" style="120" customWidth="1"/>
    <col min="1033" max="1033" width="10.28515625" style="120" customWidth="1"/>
    <col min="1034" max="1034" width="10.42578125" style="120" customWidth="1"/>
    <col min="1035" max="1035" width="10.7109375" style="120" customWidth="1"/>
    <col min="1036" max="1281" width="9.140625" style="120"/>
    <col min="1282" max="1282" width="8.28515625" style="120" customWidth="1"/>
    <col min="1283" max="1283" width="26.5703125" style="120" customWidth="1"/>
    <col min="1284" max="1284" width="9.140625" style="120"/>
    <col min="1285" max="1285" width="10.7109375" style="120" customWidth="1"/>
    <col min="1286" max="1286" width="9.85546875" style="120" customWidth="1"/>
    <col min="1287" max="1287" width="9.140625" style="120"/>
    <col min="1288" max="1288" width="10.85546875" style="120" customWidth="1"/>
    <col min="1289" max="1289" width="10.28515625" style="120" customWidth="1"/>
    <col min="1290" max="1290" width="10.42578125" style="120" customWidth="1"/>
    <col min="1291" max="1291" width="10.7109375" style="120" customWidth="1"/>
    <col min="1292" max="1537" width="9.140625" style="120"/>
    <col min="1538" max="1538" width="8.28515625" style="120" customWidth="1"/>
    <col min="1539" max="1539" width="26.5703125" style="120" customWidth="1"/>
    <col min="1540" max="1540" width="9.140625" style="120"/>
    <col min="1541" max="1541" width="10.7109375" style="120" customWidth="1"/>
    <col min="1542" max="1542" width="9.85546875" style="120" customWidth="1"/>
    <col min="1543" max="1543" width="9.140625" style="120"/>
    <col min="1544" max="1544" width="10.85546875" style="120" customWidth="1"/>
    <col min="1545" max="1545" width="10.28515625" style="120" customWidth="1"/>
    <col min="1546" max="1546" width="10.42578125" style="120" customWidth="1"/>
    <col min="1547" max="1547" width="10.7109375" style="120" customWidth="1"/>
    <col min="1548" max="1793" width="9.140625" style="120"/>
    <col min="1794" max="1794" width="8.28515625" style="120" customWidth="1"/>
    <col min="1795" max="1795" width="26.5703125" style="120" customWidth="1"/>
    <col min="1796" max="1796" width="9.140625" style="120"/>
    <col min="1797" max="1797" width="10.7109375" style="120" customWidth="1"/>
    <col min="1798" max="1798" width="9.85546875" style="120" customWidth="1"/>
    <col min="1799" max="1799" width="9.140625" style="120"/>
    <col min="1800" max="1800" width="10.85546875" style="120" customWidth="1"/>
    <col min="1801" max="1801" width="10.28515625" style="120" customWidth="1"/>
    <col min="1802" max="1802" width="10.42578125" style="120" customWidth="1"/>
    <col min="1803" max="1803" width="10.7109375" style="120" customWidth="1"/>
    <col min="1804" max="2049" width="9.140625" style="120"/>
    <col min="2050" max="2050" width="8.28515625" style="120" customWidth="1"/>
    <col min="2051" max="2051" width="26.5703125" style="120" customWidth="1"/>
    <col min="2052" max="2052" width="9.140625" style="120"/>
    <col min="2053" max="2053" width="10.7109375" style="120" customWidth="1"/>
    <col min="2054" max="2054" width="9.85546875" style="120" customWidth="1"/>
    <col min="2055" max="2055" width="9.140625" style="120"/>
    <col min="2056" max="2056" width="10.85546875" style="120" customWidth="1"/>
    <col min="2057" max="2057" width="10.28515625" style="120" customWidth="1"/>
    <col min="2058" max="2058" width="10.42578125" style="120" customWidth="1"/>
    <col min="2059" max="2059" width="10.7109375" style="120" customWidth="1"/>
    <col min="2060" max="2305" width="9.140625" style="120"/>
    <col min="2306" max="2306" width="8.28515625" style="120" customWidth="1"/>
    <col min="2307" max="2307" width="26.5703125" style="120" customWidth="1"/>
    <col min="2308" max="2308" width="9.140625" style="120"/>
    <col min="2309" max="2309" width="10.7109375" style="120" customWidth="1"/>
    <col min="2310" max="2310" width="9.85546875" style="120" customWidth="1"/>
    <col min="2311" max="2311" width="9.140625" style="120"/>
    <col min="2312" max="2312" width="10.85546875" style="120" customWidth="1"/>
    <col min="2313" max="2313" width="10.28515625" style="120" customWidth="1"/>
    <col min="2314" max="2314" width="10.42578125" style="120" customWidth="1"/>
    <col min="2315" max="2315" width="10.7109375" style="120" customWidth="1"/>
    <col min="2316" max="2561" width="9.140625" style="120"/>
    <col min="2562" max="2562" width="8.28515625" style="120" customWidth="1"/>
    <col min="2563" max="2563" width="26.5703125" style="120" customWidth="1"/>
    <col min="2564" max="2564" width="9.140625" style="120"/>
    <col min="2565" max="2565" width="10.7109375" style="120" customWidth="1"/>
    <col min="2566" max="2566" width="9.85546875" style="120" customWidth="1"/>
    <col min="2567" max="2567" width="9.140625" style="120"/>
    <col min="2568" max="2568" width="10.85546875" style="120" customWidth="1"/>
    <col min="2569" max="2569" width="10.28515625" style="120" customWidth="1"/>
    <col min="2570" max="2570" width="10.42578125" style="120" customWidth="1"/>
    <col min="2571" max="2571" width="10.7109375" style="120" customWidth="1"/>
    <col min="2572" max="2817" width="9.140625" style="120"/>
    <col min="2818" max="2818" width="8.28515625" style="120" customWidth="1"/>
    <col min="2819" max="2819" width="26.5703125" style="120" customWidth="1"/>
    <col min="2820" max="2820" width="9.140625" style="120"/>
    <col min="2821" max="2821" width="10.7109375" style="120" customWidth="1"/>
    <col min="2822" max="2822" width="9.85546875" style="120" customWidth="1"/>
    <col min="2823" max="2823" width="9.140625" style="120"/>
    <col min="2824" max="2824" width="10.85546875" style="120" customWidth="1"/>
    <col min="2825" max="2825" width="10.28515625" style="120" customWidth="1"/>
    <col min="2826" max="2826" width="10.42578125" style="120" customWidth="1"/>
    <col min="2827" max="2827" width="10.7109375" style="120" customWidth="1"/>
    <col min="2828" max="3073" width="9.140625" style="120"/>
    <col min="3074" max="3074" width="8.28515625" style="120" customWidth="1"/>
    <col min="3075" max="3075" width="26.5703125" style="120" customWidth="1"/>
    <col min="3076" max="3076" width="9.140625" style="120"/>
    <col min="3077" max="3077" width="10.7109375" style="120" customWidth="1"/>
    <col min="3078" max="3078" width="9.85546875" style="120" customWidth="1"/>
    <col min="3079" max="3079" width="9.140625" style="120"/>
    <col min="3080" max="3080" width="10.85546875" style="120" customWidth="1"/>
    <col min="3081" max="3081" width="10.28515625" style="120" customWidth="1"/>
    <col min="3082" max="3082" width="10.42578125" style="120" customWidth="1"/>
    <col min="3083" max="3083" width="10.7109375" style="120" customWidth="1"/>
    <col min="3084" max="3329" width="9.140625" style="120"/>
    <col min="3330" max="3330" width="8.28515625" style="120" customWidth="1"/>
    <col min="3331" max="3331" width="26.5703125" style="120" customWidth="1"/>
    <col min="3332" max="3332" width="9.140625" style="120"/>
    <col min="3333" max="3333" width="10.7109375" style="120" customWidth="1"/>
    <col min="3334" max="3334" width="9.85546875" style="120" customWidth="1"/>
    <col min="3335" max="3335" width="9.140625" style="120"/>
    <col min="3336" max="3336" width="10.85546875" style="120" customWidth="1"/>
    <col min="3337" max="3337" width="10.28515625" style="120" customWidth="1"/>
    <col min="3338" max="3338" width="10.42578125" style="120" customWidth="1"/>
    <col min="3339" max="3339" width="10.7109375" style="120" customWidth="1"/>
    <col min="3340" max="3585" width="9.140625" style="120"/>
    <col min="3586" max="3586" width="8.28515625" style="120" customWidth="1"/>
    <col min="3587" max="3587" width="26.5703125" style="120" customWidth="1"/>
    <col min="3588" max="3588" width="9.140625" style="120"/>
    <col min="3589" max="3589" width="10.7109375" style="120" customWidth="1"/>
    <col min="3590" max="3590" width="9.85546875" style="120" customWidth="1"/>
    <col min="3591" max="3591" width="9.140625" style="120"/>
    <col min="3592" max="3592" width="10.85546875" style="120" customWidth="1"/>
    <col min="3593" max="3593" width="10.28515625" style="120" customWidth="1"/>
    <col min="3594" max="3594" width="10.42578125" style="120" customWidth="1"/>
    <col min="3595" max="3595" width="10.7109375" style="120" customWidth="1"/>
    <col min="3596" max="3841" width="9.140625" style="120"/>
    <col min="3842" max="3842" width="8.28515625" style="120" customWidth="1"/>
    <col min="3843" max="3843" width="26.5703125" style="120" customWidth="1"/>
    <col min="3844" max="3844" width="9.140625" style="120"/>
    <col min="3845" max="3845" width="10.7109375" style="120" customWidth="1"/>
    <col min="3846" max="3846" width="9.85546875" style="120" customWidth="1"/>
    <col min="3847" max="3847" width="9.140625" style="120"/>
    <col min="3848" max="3848" width="10.85546875" style="120" customWidth="1"/>
    <col min="3849" max="3849" width="10.28515625" style="120" customWidth="1"/>
    <col min="3850" max="3850" width="10.42578125" style="120" customWidth="1"/>
    <col min="3851" max="3851" width="10.7109375" style="120" customWidth="1"/>
    <col min="3852" max="4097" width="9.140625" style="120"/>
    <col min="4098" max="4098" width="8.28515625" style="120" customWidth="1"/>
    <col min="4099" max="4099" width="26.5703125" style="120" customWidth="1"/>
    <col min="4100" max="4100" width="9.140625" style="120"/>
    <col min="4101" max="4101" width="10.7109375" style="120" customWidth="1"/>
    <col min="4102" max="4102" width="9.85546875" style="120" customWidth="1"/>
    <col min="4103" max="4103" width="9.140625" style="120"/>
    <col min="4104" max="4104" width="10.85546875" style="120" customWidth="1"/>
    <col min="4105" max="4105" width="10.28515625" style="120" customWidth="1"/>
    <col min="4106" max="4106" width="10.42578125" style="120" customWidth="1"/>
    <col min="4107" max="4107" width="10.7109375" style="120" customWidth="1"/>
    <col min="4108" max="4353" width="9.140625" style="120"/>
    <col min="4354" max="4354" width="8.28515625" style="120" customWidth="1"/>
    <col min="4355" max="4355" width="26.5703125" style="120" customWidth="1"/>
    <col min="4356" max="4356" width="9.140625" style="120"/>
    <col min="4357" max="4357" width="10.7109375" style="120" customWidth="1"/>
    <col min="4358" max="4358" width="9.85546875" style="120" customWidth="1"/>
    <col min="4359" max="4359" width="9.140625" style="120"/>
    <col min="4360" max="4360" width="10.85546875" style="120" customWidth="1"/>
    <col min="4361" max="4361" width="10.28515625" style="120" customWidth="1"/>
    <col min="4362" max="4362" width="10.42578125" style="120" customWidth="1"/>
    <col min="4363" max="4363" width="10.7109375" style="120" customWidth="1"/>
    <col min="4364" max="4609" width="9.140625" style="120"/>
    <col min="4610" max="4610" width="8.28515625" style="120" customWidth="1"/>
    <col min="4611" max="4611" width="26.5703125" style="120" customWidth="1"/>
    <col min="4612" max="4612" width="9.140625" style="120"/>
    <col min="4613" max="4613" width="10.7109375" style="120" customWidth="1"/>
    <col min="4614" max="4614" width="9.85546875" style="120" customWidth="1"/>
    <col min="4615" max="4615" width="9.140625" style="120"/>
    <col min="4616" max="4616" width="10.85546875" style="120" customWidth="1"/>
    <col min="4617" max="4617" width="10.28515625" style="120" customWidth="1"/>
    <col min="4618" max="4618" width="10.42578125" style="120" customWidth="1"/>
    <col min="4619" max="4619" width="10.7109375" style="120" customWidth="1"/>
    <col min="4620" max="4865" width="9.140625" style="120"/>
    <col min="4866" max="4866" width="8.28515625" style="120" customWidth="1"/>
    <col min="4867" max="4867" width="26.5703125" style="120" customWidth="1"/>
    <col min="4868" max="4868" width="9.140625" style="120"/>
    <col min="4869" max="4869" width="10.7109375" style="120" customWidth="1"/>
    <col min="4870" max="4870" width="9.85546875" style="120" customWidth="1"/>
    <col min="4871" max="4871" width="9.140625" style="120"/>
    <col min="4872" max="4872" width="10.85546875" style="120" customWidth="1"/>
    <col min="4873" max="4873" width="10.28515625" style="120" customWidth="1"/>
    <col min="4874" max="4874" width="10.42578125" style="120" customWidth="1"/>
    <col min="4875" max="4875" width="10.7109375" style="120" customWidth="1"/>
    <col min="4876" max="5121" width="9.140625" style="120"/>
    <col min="5122" max="5122" width="8.28515625" style="120" customWidth="1"/>
    <col min="5123" max="5123" width="26.5703125" style="120" customWidth="1"/>
    <col min="5124" max="5124" width="9.140625" style="120"/>
    <col min="5125" max="5125" width="10.7109375" style="120" customWidth="1"/>
    <col min="5126" max="5126" width="9.85546875" style="120" customWidth="1"/>
    <col min="5127" max="5127" width="9.140625" style="120"/>
    <col min="5128" max="5128" width="10.85546875" style="120" customWidth="1"/>
    <col min="5129" max="5129" width="10.28515625" style="120" customWidth="1"/>
    <col min="5130" max="5130" width="10.42578125" style="120" customWidth="1"/>
    <col min="5131" max="5131" width="10.7109375" style="120" customWidth="1"/>
    <col min="5132" max="5377" width="9.140625" style="120"/>
    <col min="5378" max="5378" width="8.28515625" style="120" customWidth="1"/>
    <col min="5379" max="5379" width="26.5703125" style="120" customWidth="1"/>
    <col min="5380" max="5380" width="9.140625" style="120"/>
    <col min="5381" max="5381" width="10.7109375" style="120" customWidth="1"/>
    <col min="5382" max="5382" width="9.85546875" style="120" customWidth="1"/>
    <col min="5383" max="5383" width="9.140625" style="120"/>
    <col min="5384" max="5384" width="10.85546875" style="120" customWidth="1"/>
    <col min="5385" max="5385" width="10.28515625" style="120" customWidth="1"/>
    <col min="5386" max="5386" width="10.42578125" style="120" customWidth="1"/>
    <col min="5387" max="5387" width="10.7109375" style="120" customWidth="1"/>
    <col min="5388" max="5633" width="9.140625" style="120"/>
    <col min="5634" max="5634" width="8.28515625" style="120" customWidth="1"/>
    <col min="5635" max="5635" width="26.5703125" style="120" customWidth="1"/>
    <col min="5636" max="5636" width="9.140625" style="120"/>
    <col min="5637" max="5637" width="10.7109375" style="120" customWidth="1"/>
    <col min="5638" max="5638" width="9.85546875" style="120" customWidth="1"/>
    <col min="5639" max="5639" width="9.140625" style="120"/>
    <col min="5640" max="5640" width="10.85546875" style="120" customWidth="1"/>
    <col min="5641" max="5641" width="10.28515625" style="120" customWidth="1"/>
    <col min="5642" max="5642" width="10.42578125" style="120" customWidth="1"/>
    <col min="5643" max="5643" width="10.7109375" style="120" customWidth="1"/>
    <col min="5644" max="5889" width="9.140625" style="120"/>
    <col min="5890" max="5890" width="8.28515625" style="120" customWidth="1"/>
    <col min="5891" max="5891" width="26.5703125" style="120" customWidth="1"/>
    <col min="5892" max="5892" width="9.140625" style="120"/>
    <col min="5893" max="5893" width="10.7109375" style="120" customWidth="1"/>
    <col min="5894" max="5894" width="9.85546875" style="120" customWidth="1"/>
    <col min="5895" max="5895" width="9.140625" style="120"/>
    <col min="5896" max="5896" width="10.85546875" style="120" customWidth="1"/>
    <col min="5897" max="5897" width="10.28515625" style="120" customWidth="1"/>
    <col min="5898" max="5898" width="10.42578125" style="120" customWidth="1"/>
    <col min="5899" max="5899" width="10.7109375" style="120" customWidth="1"/>
    <col min="5900" max="6145" width="9.140625" style="120"/>
    <col min="6146" max="6146" width="8.28515625" style="120" customWidth="1"/>
    <col min="6147" max="6147" width="26.5703125" style="120" customWidth="1"/>
    <col min="6148" max="6148" width="9.140625" style="120"/>
    <col min="6149" max="6149" width="10.7109375" style="120" customWidth="1"/>
    <col min="6150" max="6150" width="9.85546875" style="120" customWidth="1"/>
    <col min="6151" max="6151" width="9.140625" style="120"/>
    <col min="6152" max="6152" width="10.85546875" style="120" customWidth="1"/>
    <col min="6153" max="6153" width="10.28515625" style="120" customWidth="1"/>
    <col min="6154" max="6154" width="10.42578125" style="120" customWidth="1"/>
    <col min="6155" max="6155" width="10.7109375" style="120" customWidth="1"/>
    <col min="6156" max="6401" width="9.140625" style="120"/>
    <col min="6402" max="6402" width="8.28515625" style="120" customWidth="1"/>
    <col min="6403" max="6403" width="26.5703125" style="120" customWidth="1"/>
    <col min="6404" max="6404" width="9.140625" style="120"/>
    <col min="6405" max="6405" width="10.7109375" style="120" customWidth="1"/>
    <col min="6406" max="6406" width="9.85546875" style="120" customWidth="1"/>
    <col min="6407" max="6407" width="9.140625" style="120"/>
    <col min="6408" max="6408" width="10.85546875" style="120" customWidth="1"/>
    <col min="6409" max="6409" width="10.28515625" style="120" customWidth="1"/>
    <col min="6410" max="6410" width="10.42578125" style="120" customWidth="1"/>
    <col min="6411" max="6411" width="10.7109375" style="120" customWidth="1"/>
    <col min="6412" max="6657" width="9.140625" style="120"/>
    <col min="6658" max="6658" width="8.28515625" style="120" customWidth="1"/>
    <col min="6659" max="6659" width="26.5703125" style="120" customWidth="1"/>
    <col min="6660" max="6660" width="9.140625" style="120"/>
    <col min="6661" max="6661" width="10.7109375" style="120" customWidth="1"/>
    <col min="6662" max="6662" width="9.85546875" style="120" customWidth="1"/>
    <col min="6663" max="6663" width="9.140625" style="120"/>
    <col min="6664" max="6664" width="10.85546875" style="120" customWidth="1"/>
    <col min="6665" max="6665" width="10.28515625" style="120" customWidth="1"/>
    <col min="6666" max="6666" width="10.42578125" style="120" customWidth="1"/>
    <col min="6667" max="6667" width="10.7109375" style="120" customWidth="1"/>
    <col min="6668" max="6913" width="9.140625" style="120"/>
    <col min="6914" max="6914" width="8.28515625" style="120" customWidth="1"/>
    <col min="6915" max="6915" width="26.5703125" style="120" customWidth="1"/>
    <col min="6916" max="6916" width="9.140625" style="120"/>
    <col min="6917" max="6917" width="10.7109375" style="120" customWidth="1"/>
    <col min="6918" max="6918" width="9.85546875" style="120" customWidth="1"/>
    <col min="6919" max="6919" width="9.140625" style="120"/>
    <col min="6920" max="6920" width="10.85546875" style="120" customWidth="1"/>
    <col min="6921" max="6921" width="10.28515625" style="120" customWidth="1"/>
    <col min="6922" max="6922" width="10.42578125" style="120" customWidth="1"/>
    <col min="6923" max="6923" width="10.7109375" style="120" customWidth="1"/>
    <col min="6924" max="7169" width="9.140625" style="120"/>
    <col min="7170" max="7170" width="8.28515625" style="120" customWidth="1"/>
    <col min="7171" max="7171" width="26.5703125" style="120" customWidth="1"/>
    <col min="7172" max="7172" width="9.140625" style="120"/>
    <col min="7173" max="7173" width="10.7109375" style="120" customWidth="1"/>
    <col min="7174" max="7174" width="9.85546875" style="120" customWidth="1"/>
    <col min="7175" max="7175" width="9.140625" style="120"/>
    <col min="7176" max="7176" width="10.85546875" style="120" customWidth="1"/>
    <col min="7177" max="7177" width="10.28515625" style="120" customWidth="1"/>
    <col min="7178" max="7178" width="10.42578125" style="120" customWidth="1"/>
    <col min="7179" max="7179" width="10.7109375" style="120" customWidth="1"/>
    <col min="7180" max="7425" width="9.140625" style="120"/>
    <col min="7426" max="7426" width="8.28515625" style="120" customWidth="1"/>
    <col min="7427" max="7427" width="26.5703125" style="120" customWidth="1"/>
    <col min="7428" max="7428" width="9.140625" style="120"/>
    <col min="7429" max="7429" width="10.7109375" style="120" customWidth="1"/>
    <col min="7430" max="7430" width="9.85546875" style="120" customWidth="1"/>
    <col min="7431" max="7431" width="9.140625" style="120"/>
    <col min="7432" max="7432" width="10.85546875" style="120" customWidth="1"/>
    <col min="7433" max="7433" width="10.28515625" style="120" customWidth="1"/>
    <col min="7434" max="7434" width="10.42578125" style="120" customWidth="1"/>
    <col min="7435" max="7435" width="10.7109375" style="120" customWidth="1"/>
    <col min="7436" max="7681" width="9.140625" style="120"/>
    <col min="7682" max="7682" width="8.28515625" style="120" customWidth="1"/>
    <col min="7683" max="7683" width="26.5703125" style="120" customWidth="1"/>
    <col min="7684" max="7684" width="9.140625" style="120"/>
    <col min="7685" max="7685" width="10.7109375" style="120" customWidth="1"/>
    <col min="7686" max="7686" width="9.85546875" style="120" customWidth="1"/>
    <col min="7687" max="7687" width="9.140625" style="120"/>
    <col min="7688" max="7688" width="10.85546875" style="120" customWidth="1"/>
    <col min="7689" max="7689" width="10.28515625" style="120" customWidth="1"/>
    <col min="7690" max="7690" width="10.42578125" style="120" customWidth="1"/>
    <col min="7691" max="7691" width="10.7109375" style="120" customWidth="1"/>
    <col min="7692" max="7937" width="9.140625" style="120"/>
    <col min="7938" max="7938" width="8.28515625" style="120" customWidth="1"/>
    <col min="7939" max="7939" width="26.5703125" style="120" customWidth="1"/>
    <col min="7940" max="7940" width="9.140625" style="120"/>
    <col min="7941" max="7941" width="10.7109375" style="120" customWidth="1"/>
    <col min="7942" max="7942" width="9.85546875" style="120" customWidth="1"/>
    <col min="7943" max="7943" width="9.140625" style="120"/>
    <col min="7944" max="7944" width="10.85546875" style="120" customWidth="1"/>
    <col min="7945" max="7945" width="10.28515625" style="120" customWidth="1"/>
    <col min="7946" max="7946" width="10.42578125" style="120" customWidth="1"/>
    <col min="7947" max="7947" width="10.7109375" style="120" customWidth="1"/>
    <col min="7948" max="8193" width="9.140625" style="120"/>
    <col min="8194" max="8194" width="8.28515625" style="120" customWidth="1"/>
    <col min="8195" max="8195" width="26.5703125" style="120" customWidth="1"/>
    <col min="8196" max="8196" width="9.140625" style="120"/>
    <col min="8197" max="8197" width="10.7109375" style="120" customWidth="1"/>
    <col min="8198" max="8198" width="9.85546875" style="120" customWidth="1"/>
    <col min="8199" max="8199" width="9.140625" style="120"/>
    <col min="8200" max="8200" width="10.85546875" style="120" customWidth="1"/>
    <col min="8201" max="8201" width="10.28515625" style="120" customWidth="1"/>
    <col min="8202" max="8202" width="10.42578125" style="120" customWidth="1"/>
    <col min="8203" max="8203" width="10.7109375" style="120" customWidth="1"/>
    <col min="8204" max="8449" width="9.140625" style="120"/>
    <col min="8450" max="8450" width="8.28515625" style="120" customWidth="1"/>
    <col min="8451" max="8451" width="26.5703125" style="120" customWidth="1"/>
    <col min="8452" max="8452" width="9.140625" style="120"/>
    <col min="8453" max="8453" width="10.7109375" style="120" customWidth="1"/>
    <col min="8454" max="8454" width="9.85546875" style="120" customWidth="1"/>
    <col min="8455" max="8455" width="9.140625" style="120"/>
    <col min="8456" max="8456" width="10.85546875" style="120" customWidth="1"/>
    <col min="8457" max="8457" width="10.28515625" style="120" customWidth="1"/>
    <col min="8458" max="8458" width="10.42578125" style="120" customWidth="1"/>
    <col min="8459" max="8459" width="10.7109375" style="120" customWidth="1"/>
    <col min="8460" max="8705" width="9.140625" style="120"/>
    <col min="8706" max="8706" width="8.28515625" style="120" customWidth="1"/>
    <col min="8707" max="8707" width="26.5703125" style="120" customWidth="1"/>
    <col min="8708" max="8708" width="9.140625" style="120"/>
    <col min="8709" max="8709" width="10.7109375" style="120" customWidth="1"/>
    <col min="8710" max="8710" width="9.85546875" style="120" customWidth="1"/>
    <col min="8711" max="8711" width="9.140625" style="120"/>
    <col min="8712" max="8712" width="10.85546875" style="120" customWidth="1"/>
    <col min="8713" max="8713" width="10.28515625" style="120" customWidth="1"/>
    <col min="8714" max="8714" width="10.42578125" style="120" customWidth="1"/>
    <col min="8715" max="8715" width="10.7109375" style="120" customWidth="1"/>
    <col min="8716" max="8961" width="9.140625" style="120"/>
    <col min="8962" max="8962" width="8.28515625" style="120" customWidth="1"/>
    <col min="8963" max="8963" width="26.5703125" style="120" customWidth="1"/>
    <col min="8964" max="8964" width="9.140625" style="120"/>
    <col min="8965" max="8965" width="10.7109375" style="120" customWidth="1"/>
    <col min="8966" max="8966" width="9.85546875" style="120" customWidth="1"/>
    <col min="8967" max="8967" width="9.140625" style="120"/>
    <col min="8968" max="8968" width="10.85546875" style="120" customWidth="1"/>
    <col min="8969" max="8969" width="10.28515625" style="120" customWidth="1"/>
    <col min="8970" max="8970" width="10.42578125" style="120" customWidth="1"/>
    <col min="8971" max="8971" width="10.7109375" style="120" customWidth="1"/>
    <col min="8972" max="9217" width="9.140625" style="120"/>
    <col min="9218" max="9218" width="8.28515625" style="120" customWidth="1"/>
    <col min="9219" max="9219" width="26.5703125" style="120" customWidth="1"/>
    <col min="9220" max="9220" width="9.140625" style="120"/>
    <col min="9221" max="9221" width="10.7109375" style="120" customWidth="1"/>
    <col min="9222" max="9222" width="9.85546875" style="120" customWidth="1"/>
    <col min="9223" max="9223" width="9.140625" style="120"/>
    <col min="9224" max="9224" width="10.85546875" style="120" customWidth="1"/>
    <col min="9225" max="9225" width="10.28515625" style="120" customWidth="1"/>
    <col min="9226" max="9226" width="10.42578125" style="120" customWidth="1"/>
    <col min="9227" max="9227" width="10.7109375" style="120" customWidth="1"/>
    <col min="9228" max="9473" width="9.140625" style="120"/>
    <col min="9474" max="9474" width="8.28515625" style="120" customWidth="1"/>
    <col min="9475" max="9475" width="26.5703125" style="120" customWidth="1"/>
    <col min="9476" max="9476" width="9.140625" style="120"/>
    <col min="9477" max="9477" width="10.7109375" style="120" customWidth="1"/>
    <col min="9478" max="9478" width="9.85546875" style="120" customWidth="1"/>
    <col min="9479" max="9479" width="9.140625" style="120"/>
    <col min="9480" max="9480" width="10.85546875" style="120" customWidth="1"/>
    <col min="9481" max="9481" width="10.28515625" style="120" customWidth="1"/>
    <col min="9482" max="9482" width="10.42578125" style="120" customWidth="1"/>
    <col min="9483" max="9483" width="10.7109375" style="120" customWidth="1"/>
    <col min="9484" max="9729" width="9.140625" style="120"/>
    <col min="9730" max="9730" width="8.28515625" style="120" customWidth="1"/>
    <col min="9731" max="9731" width="26.5703125" style="120" customWidth="1"/>
    <col min="9732" max="9732" width="9.140625" style="120"/>
    <col min="9733" max="9733" width="10.7109375" style="120" customWidth="1"/>
    <col min="9734" max="9734" width="9.85546875" style="120" customWidth="1"/>
    <col min="9735" max="9735" width="9.140625" style="120"/>
    <col min="9736" max="9736" width="10.85546875" style="120" customWidth="1"/>
    <col min="9737" max="9737" width="10.28515625" style="120" customWidth="1"/>
    <col min="9738" max="9738" width="10.42578125" style="120" customWidth="1"/>
    <col min="9739" max="9739" width="10.7109375" style="120" customWidth="1"/>
    <col min="9740" max="9985" width="9.140625" style="120"/>
    <col min="9986" max="9986" width="8.28515625" style="120" customWidth="1"/>
    <col min="9987" max="9987" width="26.5703125" style="120" customWidth="1"/>
    <col min="9988" max="9988" width="9.140625" style="120"/>
    <col min="9989" max="9989" width="10.7109375" style="120" customWidth="1"/>
    <col min="9990" max="9990" width="9.85546875" style="120" customWidth="1"/>
    <col min="9991" max="9991" width="9.140625" style="120"/>
    <col min="9992" max="9992" width="10.85546875" style="120" customWidth="1"/>
    <col min="9993" max="9993" width="10.28515625" style="120" customWidth="1"/>
    <col min="9994" max="9994" width="10.42578125" style="120" customWidth="1"/>
    <col min="9995" max="9995" width="10.7109375" style="120" customWidth="1"/>
    <col min="9996" max="10241" width="9.140625" style="120"/>
    <col min="10242" max="10242" width="8.28515625" style="120" customWidth="1"/>
    <col min="10243" max="10243" width="26.5703125" style="120" customWidth="1"/>
    <col min="10244" max="10244" width="9.140625" style="120"/>
    <col min="10245" max="10245" width="10.7109375" style="120" customWidth="1"/>
    <col min="10246" max="10246" width="9.85546875" style="120" customWidth="1"/>
    <col min="10247" max="10247" width="9.140625" style="120"/>
    <col min="10248" max="10248" width="10.85546875" style="120" customWidth="1"/>
    <col min="10249" max="10249" width="10.28515625" style="120" customWidth="1"/>
    <col min="10250" max="10250" width="10.42578125" style="120" customWidth="1"/>
    <col min="10251" max="10251" width="10.7109375" style="120" customWidth="1"/>
    <col min="10252" max="10497" width="9.140625" style="120"/>
    <col min="10498" max="10498" width="8.28515625" style="120" customWidth="1"/>
    <col min="10499" max="10499" width="26.5703125" style="120" customWidth="1"/>
    <col min="10500" max="10500" width="9.140625" style="120"/>
    <col min="10501" max="10501" width="10.7109375" style="120" customWidth="1"/>
    <col min="10502" max="10502" width="9.85546875" style="120" customWidth="1"/>
    <col min="10503" max="10503" width="9.140625" style="120"/>
    <col min="10504" max="10504" width="10.85546875" style="120" customWidth="1"/>
    <col min="10505" max="10505" width="10.28515625" style="120" customWidth="1"/>
    <col min="10506" max="10506" width="10.42578125" style="120" customWidth="1"/>
    <col min="10507" max="10507" width="10.7109375" style="120" customWidth="1"/>
    <col min="10508" max="10753" width="9.140625" style="120"/>
    <col min="10754" max="10754" width="8.28515625" style="120" customWidth="1"/>
    <col min="10755" max="10755" width="26.5703125" style="120" customWidth="1"/>
    <col min="10756" max="10756" width="9.140625" style="120"/>
    <col min="10757" max="10757" width="10.7109375" style="120" customWidth="1"/>
    <col min="10758" max="10758" width="9.85546875" style="120" customWidth="1"/>
    <col min="10759" max="10759" width="9.140625" style="120"/>
    <col min="10760" max="10760" width="10.85546875" style="120" customWidth="1"/>
    <col min="10761" max="10761" width="10.28515625" style="120" customWidth="1"/>
    <col min="10762" max="10762" width="10.42578125" style="120" customWidth="1"/>
    <col min="10763" max="10763" width="10.7109375" style="120" customWidth="1"/>
    <col min="10764" max="11009" width="9.140625" style="120"/>
    <col min="11010" max="11010" width="8.28515625" style="120" customWidth="1"/>
    <col min="11011" max="11011" width="26.5703125" style="120" customWidth="1"/>
    <col min="11012" max="11012" width="9.140625" style="120"/>
    <col min="11013" max="11013" width="10.7109375" style="120" customWidth="1"/>
    <col min="11014" max="11014" width="9.85546875" style="120" customWidth="1"/>
    <col min="11015" max="11015" width="9.140625" style="120"/>
    <col min="11016" max="11016" width="10.85546875" style="120" customWidth="1"/>
    <col min="11017" max="11017" width="10.28515625" style="120" customWidth="1"/>
    <col min="11018" max="11018" width="10.42578125" style="120" customWidth="1"/>
    <col min="11019" max="11019" width="10.7109375" style="120" customWidth="1"/>
    <col min="11020" max="11265" width="9.140625" style="120"/>
    <col min="11266" max="11266" width="8.28515625" style="120" customWidth="1"/>
    <col min="11267" max="11267" width="26.5703125" style="120" customWidth="1"/>
    <col min="11268" max="11268" width="9.140625" style="120"/>
    <col min="11269" max="11269" width="10.7109375" style="120" customWidth="1"/>
    <col min="11270" max="11270" width="9.85546875" style="120" customWidth="1"/>
    <col min="11271" max="11271" width="9.140625" style="120"/>
    <col min="11272" max="11272" width="10.85546875" style="120" customWidth="1"/>
    <col min="11273" max="11273" width="10.28515625" style="120" customWidth="1"/>
    <col min="11274" max="11274" width="10.42578125" style="120" customWidth="1"/>
    <col min="11275" max="11275" width="10.7109375" style="120" customWidth="1"/>
    <col min="11276" max="11521" width="9.140625" style="120"/>
    <col min="11522" max="11522" width="8.28515625" style="120" customWidth="1"/>
    <col min="11523" max="11523" width="26.5703125" style="120" customWidth="1"/>
    <col min="11524" max="11524" width="9.140625" style="120"/>
    <col min="11525" max="11525" width="10.7109375" style="120" customWidth="1"/>
    <col min="11526" max="11526" width="9.85546875" style="120" customWidth="1"/>
    <col min="11527" max="11527" width="9.140625" style="120"/>
    <col min="11528" max="11528" width="10.85546875" style="120" customWidth="1"/>
    <col min="11529" max="11529" width="10.28515625" style="120" customWidth="1"/>
    <col min="11530" max="11530" width="10.42578125" style="120" customWidth="1"/>
    <col min="11531" max="11531" width="10.7109375" style="120" customWidth="1"/>
    <col min="11532" max="11777" width="9.140625" style="120"/>
    <col min="11778" max="11778" width="8.28515625" style="120" customWidth="1"/>
    <col min="11779" max="11779" width="26.5703125" style="120" customWidth="1"/>
    <col min="11780" max="11780" width="9.140625" style="120"/>
    <col min="11781" max="11781" width="10.7109375" style="120" customWidth="1"/>
    <col min="11782" max="11782" width="9.85546875" style="120" customWidth="1"/>
    <col min="11783" max="11783" width="9.140625" style="120"/>
    <col min="11784" max="11784" width="10.85546875" style="120" customWidth="1"/>
    <col min="11785" max="11785" width="10.28515625" style="120" customWidth="1"/>
    <col min="11786" max="11786" width="10.42578125" style="120" customWidth="1"/>
    <col min="11787" max="11787" width="10.7109375" style="120" customWidth="1"/>
    <col min="11788" max="12033" width="9.140625" style="120"/>
    <col min="12034" max="12034" width="8.28515625" style="120" customWidth="1"/>
    <col min="12035" max="12035" width="26.5703125" style="120" customWidth="1"/>
    <col min="12036" max="12036" width="9.140625" style="120"/>
    <col min="12037" max="12037" width="10.7109375" style="120" customWidth="1"/>
    <col min="12038" max="12038" width="9.85546875" style="120" customWidth="1"/>
    <col min="12039" max="12039" width="9.140625" style="120"/>
    <col min="12040" max="12040" width="10.85546875" style="120" customWidth="1"/>
    <col min="12041" max="12041" width="10.28515625" style="120" customWidth="1"/>
    <col min="12042" max="12042" width="10.42578125" style="120" customWidth="1"/>
    <col min="12043" max="12043" width="10.7109375" style="120" customWidth="1"/>
    <col min="12044" max="12289" width="9.140625" style="120"/>
    <col min="12290" max="12290" width="8.28515625" style="120" customWidth="1"/>
    <col min="12291" max="12291" width="26.5703125" style="120" customWidth="1"/>
    <col min="12292" max="12292" width="9.140625" style="120"/>
    <col min="12293" max="12293" width="10.7109375" style="120" customWidth="1"/>
    <col min="12294" max="12294" width="9.85546875" style="120" customWidth="1"/>
    <col min="12295" max="12295" width="9.140625" style="120"/>
    <col min="12296" max="12296" width="10.85546875" style="120" customWidth="1"/>
    <col min="12297" max="12297" width="10.28515625" style="120" customWidth="1"/>
    <col min="12298" max="12298" width="10.42578125" style="120" customWidth="1"/>
    <col min="12299" max="12299" width="10.7109375" style="120" customWidth="1"/>
    <col min="12300" max="12545" width="9.140625" style="120"/>
    <col min="12546" max="12546" width="8.28515625" style="120" customWidth="1"/>
    <col min="12547" max="12547" width="26.5703125" style="120" customWidth="1"/>
    <col min="12548" max="12548" width="9.140625" style="120"/>
    <col min="12549" max="12549" width="10.7109375" style="120" customWidth="1"/>
    <col min="12550" max="12550" width="9.85546875" style="120" customWidth="1"/>
    <col min="12551" max="12551" width="9.140625" style="120"/>
    <col min="12552" max="12552" width="10.85546875" style="120" customWidth="1"/>
    <col min="12553" max="12553" width="10.28515625" style="120" customWidth="1"/>
    <col min="12554" max="12554" width="10.42578125" style="120" customWidth="1"/>
    <col min="12555" max="12555" width="10.7109375" style="120" customWidth="1"/>
    <col min="12556" max="12801" width="9.140625" style="120"/>
    <col min="12802" max="12802" width="8.28515625" style="120" customWidth="1"/>
    <col min="12803" max="12803" width="26.5703125" style="120" customWidth="1"/>
    <col min="12804" max="12804" width="9.140625" style="120"/>
    <col min="12805" max="12805" width="10.7109375" style="120" customWidth="1"/>
    <col min="12806" max="12806" width="9.85546875" style="120" customWidth="1"/>
    <col min="12807" max="12807" width="9.140625" style="120"/>
    <col min="12808" max="12808" width="10.85546875" style="120" customWidth="1"/>
    <col min="12809" max="12809" width="10.28515625" style="120" customWidth="1"/>
    <col min="12810" max="12810" width="10.42578125" style="120" customWidth="1"/>
    <col min="12811" max="12811" width="10.7109375" style="120" customWidth="1"/>
    <col min="12812" max="13057" width="9.140625" style="120"/>
    <col min="13058" max="13058" width="8.28515625" style="120" customWidth="1"/>
    <col min="13059" max="13059" width="26.5703125" style="120" customWidth="1"/>
    <col min="13060" max="13060" width="9.140625" style="120"/>
    <col min="13061" max="13061" width="10.7109375" style="120" customWidth="1"/>
    <col min="13062" max="13062" width="9.85546875" style="120" customWidth="1"/>
    <col min="13063" max="13063" width="9.140625" style="120"/>
    <col min="13064" max="13064" width="10.85546875" style="120" customWidth="1"/>
    <col min="13065" max="13065" width="10.28515625" style="120" customWidth="1"/>
    <col min="13066" max="13066" width="10.42578125" style="120" customWidth="1"/>
    <col min="13067" max="13067" width="10.7109375" style="120" customWidth="1"/>
    <col min="13068" max="13313" width="9.140625" style="120"/>
    <col min="13314" max="13314" width="8.28515625" style="120" customWidth="1"/>
    <col min="13315" max="13315" width="26.5703125" style="120" customWidth="1"/>
    <col min="13316" max="13316" width="9.140625" style="120"/>
    <col min="13317" max="13317" width="10.7109375" style="120" customWidth="1"/>
    <col min="13318" max="13318" width="9.85546875" style="120" customWidth="1"/>
    <col min="13319" max="13319" width="9.140625" style="120"/>
    <col min="13320" max="13320" width="10.85546875" style="120" customWidth="1"/>
    <col min="13321" max="13321" width="10.28515625" style="120" customWidth="1"/>
    <col min="13322" max="13322" width="10.42578125" style="120" customWidth="1"/>
    <col min="13323" max="13323" width="10.7109375" style="120" customWidth="1"/>
    <col min="13324" max="13569" width="9.140625" style="120"/>
    <col min="13570" max="13570" width="8.28515625" style="120" customWidth="1"/>
    <col min="13571" max="13571" width="26.5703125" style="120" customWidth="1"/>
    <col min="13572" max="13572" width="9.140625" style="120"/>
    <col min="13573" max="13573" width="10.7109375" style="120" customWidth="1"/>
    <col min="13574" max="13574" width="9.85546875" style="120" customWidth="1"/>
    <col min="13575" max="13575" width="9.140625" style="120"/>
    <col min="13576" max="13576" width="10.85546875" style="120" customWidth="1"/>
    <col min="13577" max="13577" width="10.28515625" style="120" customWidth="1"/>
    <col min="13578" max="13578" width="10.42578125" style="120" customWidth="1"/>
    <col min="13579" max="13579" width="10.7109375" style="120" customWidth="1"/>
    <col min="13580" max="13825" width="9.140625" style="120"/>
    <col min="13826" max="13826" width="8.28515625" style="120" customWidth="1"/>
    <col min="13827" max="13827" width="26.5703125" style="120" customWidth="1"/>
    <col min="13828" max="13828" width="9.140625" style="120"/>
    <col min="13829" max="13829" width="10.7109375" style="120" customWidth="1"/>
    <col min="13830" max="13830" width="9.85546875" style="120" customWidth="1"/>
    <col min="13831" max="13831" width="9.140625" style="120"/>
    <col min="13832" max="13832" width="10.85546875" style="120" customWidth="1"/>
    <col min="13833" max="13833" width="10.28515625" style="120" customWidth="1"/>
    <col min="13834" max="13834" width="10.42578125" style="120" customWidth="1"/>
    <col min="13835" max="13835" width="10.7109375" style="120" customWidth="1"/>
    <col min="13836" max="14081" width="9.140625" style="120"/>
    <col min="14082" max="14082" width="8.28515625" style="120" customWidth="1"/>
    <col min="14083" max="14083" width="26.5703125" style="120" customWidth="1"/>
    <col min="14084" max="14084" width="9.140625" style="120"/>
    <col min="14085" max="14085" width="10.7109375" style="120" customWidth="1"/>
    <col min="14086" max="14086" width="9.85546875" style="120" customWidth="1"/>
    <col min="14087" max="14087" width="9.140625" style="120"/>
    <col min="14088" max="14088" width="10.85546875" style="120" customWidth="1"/>
    <col min="14089" max="14089" width="10.28515625" style="120" customWidth="1"/>
    <col min="14090" max="14090" width="10.42578125" style="120" customWidth="1"/>
    <col min="14091" max="14091" width="10.7109375" style="120" customWidth="1"/>
    <col min="14092" max="14337" width="9.140625" style="120"/>
    <col min="14338" max="14338" width="8.28515625" style="120" customWidth="1"/>
    <col min="14339" max="14339" width="26.5703125" style="120" customWidth="1"/>
    <col min="14340" max="14340" width="9.140625" style="120"/>
    <col min="14341" max="14341" width="10.7109375" style="120" customWidth="1"/>
    <col min="14342" max="14342" width="9.85546875" style="120" customWidth="1"/>
    <col min="14343" max="14343" width="9.140625" style="120"/>
    <col min="14344" max="14344" width="10.85546875" style="120" customWidth="1"/>
    <col min="14345" max="14345" width="10.28515625" style="120" customWidth="1"/>
    <col min="14346" max="14346" width="10.42578125" style="120" customWidth="1"/>
    <col min="14347" max="14347" width="10.7109375" style="120" customWidth="1"/>
    <col min="14348" max="14593" width="9.140625" style="120"/>
    <col min="14594" max="14594" width="8.28515625" style="120" customWidth="1"/>
    <col min="14595" max="14595" width="26.5703125" style="120" customWidth="1"/>
    <col min="14596" max="14596" width="9.140625" style="120"/>
    <col min="14597" max="14597" width="10.7109375" style="120" customWidth="1"/>
    <col min="14598" max="14598" width="9.85546875" style="120" customWidth="1"/>
    <col min="14599" max="14599" width="9.140625" style="120"/>
    <col min="14600" max="14600" width="10.85546875" style="120" customWidth="1"/>
    <col min="14601" max="14601" width="10.28515625" style="120" customWidth="1"/>
    <col min="14602" max="14602" width="10.42578125" style="120" customWidth="1"/>
    <col min="14603" max="14603" width="10.7109375" style="120" customWidth="1"/>
    <col min="14604" max="14849" width="9.140625" style="120"/>
    <col min="14850" max="14850" width="8.28515625" style="120" customWidth="1"/>
    <col min="14851" max="14851" width="26.5703125" style="120" customWidth="1"/>
    <col min="14852" max="14852" width="9.140625" style="120"/>
    <col min="14853" max="14853" width="10.7109375" style="120" customWidth="1"/>
    <col min="14854" max="14854" width="9.85546875" style="120" customWidth="1"/>
    <col min="14855" max="14855" width="9.140625" style="120"/>
    <col min="14856" max="14856" width="10.85546875" style="120" customWidth="1"/>
    <col min="14857" max="14857" width="10.28515625" style="120" customWidth="1"/>
    <col min="14858" max="14858" width="10.42578125" style="120" customWidth="1"/>
    <col min="14859" max="14859" width="10.7109375" style="120" customWidth="1"/>
    <col min="14860" max="15105" width="9.140625" style="120"/>
    <col min="15106" max="15106" width="8.28515625" style="120" customWidth="1"/>
    <col min="15107" max="15107" width="26.5703125" style="120" customWidth="1"/>
    <col min="15108" max="15108" width="9.140625" style="120"/>
    <col min="15109" max="15109" width="10.7109375" style="120" customWidth="1"/>
    <col min="15110" max="15110" width="9.85546875" style="120" customWidth="1"/>
    <col min="15111" max="15111" width="9.140625" style="120"/>
    <col min="15112" max="15112" width="10.85546875" style="120" customWidth="1"/>
    <col min="15113" max="15113" width="10.28515625" style="120" customWidth="1"/>
    <col min="15114" max="15114" width="10.42578125" style="120" customWidth="1"/>
    <col min="15115" max="15115" width="10.7109375" style="120" customWidth="1"/>
    <col min="15116" max="15361" width="9.140625" style="120"/>
    <col min="15362" max="15362" width="8.28515625" style="120" customWidth="1"/>
    <col min="15363" max="15363" width="26.5703125" style="120" customWidth="1"/>
    <col min="15364" max="15364" width="9.140625" style="120"/>
    <col min="15365" max="15365" width="10.7109375" style="120" customWidth="1"/>
    <col min="15366" max="15366" width="9.85546875" style="120" customWidth="1"/>
    <col min="15367" max="15367" width="9.140625" style="120"/>
    <col min="15368" max="15368" width="10.85546875" style="120" customWidth="1"/>
    <col min="15369" max="15369" width="10.28515625" style="120" customWidth="1"/>
    <col min="15370" max="15370" width="10.42578125" style="120" customWidth="1"/>
    <col min="15371" max="15371" width="10.7109375" style="120" customWidth="1"/>
    <col min="15372" max="15617" width="9.140625" style="120"/>
    <col min="15618" max="15618" width="8.28515625" style="120" customWidth="1"/>
    <col min="15619" max="15619" width="26.5703125" style="120" customWidth="1"/>
    <col min="15620" max="15620" width="9.140625" style="120"/>
    <col min="15621" max="15621" width="10.7109375" style="120" customWidth="1"/>
    <col min="15622" max="15622" width="9.85546875" style="120" customWidth="1"/>
    <col min="15623" max="15623" width="9.140625" style="120"/>
    <col min="15624" max="15624" width="10.85546875" style="120" customWidth="1"/>
    <col min="15625" max="15625" width="10.28515625" style="120" customWidth="1"/>
    <col min="15626" max="15626" width="10.42578125" style="120" customWidth="1"/>
    <col min="15627" max="15627" width="10.7109375" style="120" customWidth="1"/>
    <col min="15628" max="15873" width="9.140625" style="120"/>
    <col min="15874" max="15874" width="8.28515625" style="120" customWidth="1"/>
    <col min="15875" max="15875" width="26.5703125" style="120" customWidth="1"/>
    <col min="15876" max="15876" width="9.140625" style="120"/>
    <col min="15877" max="15877" width="10.7109375" style="120" customWidth="1"/>
    <col min="15878" max="15878" width="9.85546875" style="120" customWidth="1"/>
    <col min="15879" max="15879" width="9.140625" style="120"/>
    <col min="15880" max="15880" width="10.85546875" style="120" customWidth="1"/>
    <col min="15881" max="15881" width="10.28515625" style="120" customWidth="1"/>
    <col min="15882" max="15882" width="10.42578125" style="120" customWidth="1"/>
    <col min="15883" max="15883" width="10.7109375" style="120" customWidth="1"/>
    <col min="15884" max="16129" width="9.140625" style="120"/>
    <col min="16130" max="16130" width="8.28515625" style="120" customWidth="1"/>
    <col min="16131" max="16131" width="26.5703125" style="120" customWidth="1"/>
    <col min="16132" max="16132" width="9.140625" style="120"/>
    <col min="16133" max="16133" width="10.7109375" style="120" customWidth="1"/>
    <col min="16134" max="16134" width="9.85546875" style="120" customWidth="1"/>
    <col min="16135" max="16135" width="9.140625" style="120"/>
    <col min="16136" max="16136" width="10.85546875" style="120" customWidth="1"/>
    <col min="16137" max="16137" width="10.28515625" style="120" customWidth="1"/>
    <col min="16138" max="16138" width="10.42578125" style="120" customWidth="1"/>
    <col min="16139" max="16139" width="10.7109375" style="120" customWidth="1"/>
    <col min="16140" max="16384" width="9.140625" style="120"/>
  </cols>
  <sheetData>
    <row r="1" spans="1:11" x14ac:dyDescent="0.2">
      <c r="A1" s="117"/>
      <c r="B1" s="117"/>
      <c r="D1" s="118"/>
      <c r="E1" s="119"/>
      <c r="F1" s="283"/>
      <c r="G1" s="118"/>
      <c r="H1" s="119"/>
      <c r="I1" s="283"/>
      <c r="J1" s="119"/>
      <c r="K1" s="284" t="s">
        <v>275</v>
      </c>
    </row>
    <row r="2" spans="1:11" x14ac:dyDescent="0.2">
      <c r="A2" s="117"/>
      <c r="B2" s="117"/>
      <c r="D2" s="118"/>
      <c r="E2" s="119"/>
      <c r="F2" s="283"/>
      <c r="G2" s="118"/>
      <c r="H2" s="119"/>
      <c r="I2" s="283"/>
      <c r="J2" s="119"/>
      <c r="K2" s="284"/>
    </row>
    <row r="3" spans="1:11" ht="44.45" customHeight="1" x14ac:dyDescent="0.25">
      <c r="A3" s="521" t="s">
        <v>276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</row>
    <row r="4" spans="1:11" x14ac:dyDescent="0.2">
      <c r="A4" s="290"/>
      <c r="B4" s="290"/>
      <c r="C4" s="183"/>
      <c r="D4" s="291"/>
      <c r="E4" s="181"/>
      <c r="F4" s="184"/>
      <c r="G4" s="291"/>
      <c r="H4" s="181"/>
      <c r="I4" s="184"/>
      <c r="J4" s="181"/>
      <c r="K4" s="292"/>
    </row>
    <row r="5" spans="1:11" x14ac:dyDescent="0.2">
      <c r="A5" s="469" t="s">
        <v>2</v>
      </c>
      <c r="B5" s="470" t="s">
        <v>64</v>
      </c>
      <c r="C5" s="472" t="s">
        <v>245</v>
      </c>
      <c r="D5" s="293"/>
      <c r="E5" s="474" t="s">
        <v>246</v>
      </c>
      <c r="F5" s="294"/>
      <c r="G5" s="295"/>
      <c r="H5" s="474" t="s">
        <v>247</v>
      </c>
      <c r="I5" s="296"/>
      <c r="J5" s="477" t="s">
        <v>13</v>
      </c>
      <c r="K5" s="478"/>
    </row>
    <row r="6" spans="1:11" ht="24" x14ac:dyDescent="0.2">
      <c r="A6" s="469"/>
      <c r="B6" s="471"/>
      <c r="C6" s="473"/>
      <c r="D6" s="297"/>
      <c r="E6" s="475"/>
      <c r="F6" s="298"/>
      <c r="G6" s="297"/>
      <c r="H6" s="476"/>
      <c r="I6" s="299"/>
      <c r="J6" s="300" t="s">
        <v>248</v>
      </c>
      <c r="K6" s="238" t="s">
        <v>249</v>
      </c>
    </row>
    <row r="7" spans="1:11" ht="15.75" customHeight="1" x14ac:dyDescent="0.2">
      <c r="A7" s="348"/>
      <c r="B7" s="348"/>
      <c r="C7" s="302"/>
      <c r="D7" s="358" t="s">
        <v>5</v>
      </c>
      <c r="E7" s="359" t="s">
        <v>6</v>
      </c>
      <c r="F7" s="360" t="s">
        <v>66</v>
      </c>
      <c r="G7" s="358" t="s">
        <v>5</v>
      </c>
      <c r="H7" s="359" t="s">
        <v>6</v>
      </c>
      <c r="I7" s="360" t="s">
        <v>66</v>
      </c>
      <c r="J7" s="359"/>
      <c r="K7" s="359"/>
    </row>
    <row r="8" spans="1:11" s="169" customFormat="1" ht="14.25" customHeight="1" x14ac:dyDescent="0.2">
      <c r="A8" s="349">
        <v>600</v>
      </c>
      <c r="B8" s="267"/>
      <c r="C8" s="267" t="s">
        <v>18</v>
      </c>
      <c r="D8" s="135">
        <f>SUM(D9:D10)</f>
        <v>270000</v>
      </c>
      <c r="E8" s="135">
        <f>SUM(E9:E10)</f>
        <v>269201.08</v>
      </c>
      <c r="F8" s="280">
        <f>E8/D8</f>
        <v>0.99704103703703706</v>
      </c>
      <c r="G8" s="135">
        <f>SUM(G9:G10)</f>
        <v>270000</v>
      </c>
      <c r="H8" s="135">
        <f>SUM(H9:H10)</f>
        <v>269201.08</v>
      </c>
      <c r="I8" s="280">
        <f>H8/G8</f>
        <v>0.99704103703703706</v>
      </c>
      <c r="J8" s="135">
        <f>SUM(J9:J10)</f>
        <v>150000</v>
      </c>
      <c r="K8" s="135">
        <f>SUM(K9:K10)</f>
        <v>119201.08</v>
      </c>
    </row>
    <row r="9" spans="1:11" s="169" customFormat="1" ht="36" x14ac:dyDescent="0.2">
      <c r="A9" s="333"/>
      <c r="B9" s="333">
        <v>60014</v>
      </c>
      <c r="C9" s="257" t="s">
        <v>383</v>
      </c>
      <c r="D9" s="255">
        <v>150000</v>
      </c>
      <c r="E9" s="325">
        <v>150000</v>
      </c>
      <c r="F9" s="357">
        <f t="shared" ref="F9:F32" si="0">E9/D9</f>
        <v>1</v>
      </c>
      <c r="G9" s="255">
        <v>150000</v>
      </c>
      <c r="H9" s="325">
        <v>150000</v>
      </c>
      <c r="I9" s="357">
        <f t="shared" ref="I9:I32" si="1">H9/G9</f>
        <v>1</v>
      </c>
      <c r="J9" s="325">
        <v>150000</v>
      </c>
      <c r="K9" s="325">
        <v>0</v>
      </c>
    </row>
    <row r="10" spans="1:11" s="169" customFormat="1" ht="27.75" customHeight="1" x14ac:dyDescent="0.2">
      <c r="A10" s="333"/>
      <c r="B10" s="333">
        <v>60016</v>
      </c>
      <c r="C10" s="355" t="s">
        <v>384</v>
      </c>
      <c r="D10" s="255">
        <v>120000</v>
      </c>
      <c r="E10" s="325">
        <v>119201.08</v>
      </c>
      <c r="F10" s="357">
        <f t="shared" si="0"/>
        <v>0.99334233333333333</v>
      </c>
      <c r="G10" s="255">
        <v>120000</v>
      </c>
      <c r="H10" s="325">
        <v>119201.08</v>
      </c>
      <c r="I10" s="357">
        <f t="shared" si="1"/>
        <v>0.99334233333333333</v>
      </c>
      <c r="J10" s="325">
        <f>H10-K10</f>
        <v>0</v>
      </c>
      <c r="K10" s="325">
        <f>H10</f>
        <v>119201.08</v>
      </c>
    </row>
    <row r="11" spans="1:11" s="169" customFormat="1" ht="14.25" customHeight="1" x14ac:dyDescent="0.2">
      <c r="A11" s="349">
        <v>700</v>
      </c>
      <c r="B11" s="349"/>
      <c r="C11" s="350" t="s">
        <v>21</v>
      </c>
      <c r="D11" s="135">
        <f>SUM(D12)</f>
        <v>59272</v>
      </c>
      <c r="E11" s="135">
        <f>SUM(E12)</f>
        <v>59272</v>
      </c>
      <c r="F11" s="280">
        <f t="shared" si="0"/>
        <v>1</v>
      </c>
      <c r="G11" s="135">
        <f>SUM(G12)</f>
        <v>59272</v>
      </c>
      <c r="H11" s="135">
        <f>SUM(H12)</f>
        <v>59272</v>
      </c>
      <c r="I11" s="280">
        <f t="shared" si="1"/>
        <v>1</v>
      </c>
      <c r="J11" s="135">
        <f>SUM(J12)</f>
        <v>0</v>
      </c>
      <c r="K11" s="135">
        <f>SUM(K12)</f>
        <v>59272</v>
      </c>
    </row>
    <row r="12" spans="1:11" s="169" customFormat="1" ht="40.5" customHeight="1" x14ac:dyDescent="0.2">
      <c r="A12" s="333"/>
      <c r="B12" s="333">
        <v>70005</v>
      </c>
      <c r="C12" s="356" t="s">
        <v>364</v>
      </c>
      <c r="D12" s="255">
        <v>59272</v>
      </c>
      <c r="E12" s="325">
        <v>59272</v>
      </c>
      <c r="F12" s="357">
        <f t="shared" si="0"/>
        <v>1</v>
      </c>
      <c r="G12" s="255">
        <v>59272</v>
      </c>
      <c r="H12" s="325">
        <v>59272</v>
      </c>
      <c r="I12" s="357">
        <f t="shared" si="1"/>
        <v>1</v>
      </c>
      <c r="J12" s="325">
        <f>H12-K12</f>
        <v>0</v>
      </c>
      <c r="K12" s="325">
        <f>H12</f>
        <v>59272</v>
      </c>
    </row>
    <row r="13" spans="1:11" s="169" customFormat="1" ht="24" x14ac:dyDescent="0.2">
      <c r="A13" s="349">
        <v>754</v>
      </c>
      <c r="B13" s="349"/>
      <c r="C13" s="350" t="s">
        <v>27</v>
      </c>
      <c r="D13" s="135">
        <f>SUM(D14:D20)</f>
        <v>275000</v>
      </c>
      <c r="E13" s="135">
        <f>SUM(E14:E20)</f>
        <v>240000</v>
      </c>
      <c r="F13" s="280">
        <f t="shared" si="0"/>
        <v>0.87272727272727268</v>
      </c>
      <c r="G13" s="135">
        <f>SUM(G14:G20)</f>
        <v>275000</v>
      </c>
      <c r="H13" s="135">
        <f>SUM(H14:H20)</f>
        <v>240000</v>
      </c>
      <c r="I13" s="280">
        <f t="shared" si="1"/>
        <v>0.87272727272727268</v>
      </c>
      <c r="J13" s="135">
        <f>SUM(J14:J20)</f>
        <v>75000</v>
      </c>
      <c r="K13" s="135">
        <f>SUM(K14:K20)</f>
        <v>165000</v>
      </c>
    </row>
    <row r="14" spans="1:11" s="169" customFormat="1" ht="24" x14ac:dyDescent="0.2">
      <c r="A14" s="349"/>
      <c r="B14" s="333">
        <v>75412</v>
      </c>
      <c r="C14" s="356" t="s">
        <v>415</v>
      </c>
      <c r="D14" s="255">
        <v>25000</v>
      </c>
      <c r="E14" s="325">
        <v>25000</v>
      </c>
      <c r="F14" s="357">
        <f t="shared" si="0"/>
        <v>1</v>
      </c>
      <c r="G14" s="255">
        <v>25000</v>
      </c>
      <c r="H14" s="255">
        <v>25000</v>
      </c>
      <c r="I14" s="357">
        <f t="shared" si="1"/>
        <v>1</v>
      </c>
      <c r="J14" s="325">
        <f>H14-K14</f>
        <v>25000</v>
      </c>
      <c r="K14" s="325">
        <v>0</v>
      </c>
    </row>
    <row r="15" spans="1:11" s="169" customFormat="1" ht="24" x14ac:dyDescent="0.2">
      <c r="A15" s="349"/>
      <c r="B15" s="333">
        <v>75412</v>
      </c>
      <c r="C15" s="356" t="s">
        <v>385</v>
      </c>
      <c r="D15" s="255">
        <v>20000</v>
      </c>
      <c r="E15" s="325">
        <v>20000</v>
      </c>
      <c r="F15" s="357">
        <f t="shared" si="0"/>
        <v>1</v>
      </c>
      <c r="G15" s="255">
        <v>20000</v>
      </c>
      <c r="H15" s="255">
        <v>20000</v>
      </c>
      <c r="I15" s="357">
        <f t="shared" si="1"/>
        <v>1</v>
      </c>
      <c r="J15" s="325">
        <f t="shared" ref="J15:J19" si="2">H15-K15</f>
        <v>20000</v>
      </c>
      <c r="K15" s="325">
        <v>0</v>
      </c>
    </row>
    <row r="16" spans="1:11" s="169" customFormat="1" ht="24" x14ac:dyDescent="0.2">
      <c r="A16" s="349"/>
      <c r="B16" s="333">
        <v>75412</v>
      </c>
      <c r="C16" s="356" t="s">
        <v>386</v>
      </c>
      <c r="D16" s="255">
        <v>20000</v>
      </c>
      <c r="E16" s="325">
        <v>20000</v>
      </c>
      <c r="F16" s="357">
        <f t="shared" si="0"/>
        <v>1</v>
      </c>
      <c r="G16" s="255">
        <v>20000</v>
      </c>
      <c r="H16" s="255">
        <v>20000</v>
      </c>
      <c r="I16" s="357">
        <f t="shared" si="1"/>
        <v>1</v>
      </c>
      <c r="J16" s="325">
        <f t="shared" si="2"/>
        <v>20000</v>
      </c>
      <c r="K16" s="325">
        <v>0</v>
      </c>
    </row>
    <row r="17" spans="1:11" s="169" customFormat="1" ht="24" x14ac:dyDescent="0.2">
      <c r="A17" s="349"/>
      <c r="B17" s="333">
        <v>75412</v>
      </c>
      <c r="C17" s="356" t="s">
        <v>367</v>
      </c>
      <c r="D17" s="255">
        <v>90000</v>
      </c>
      <c r="E17" s="325">
        <v>90000</v>
      </c>
      <c r="F17" s="357">
        <f t="shared" si="0"/>
        <v>1</v>
      </c>
      <c r="G17" s="255">
        <v>90000</v>
      </c>
      <c r="H17" s="255">
        <v>90000</v>
      </c>
      <c r="I17" s="357">
        <f t="shared" si="1"/>
        <v>1</v>
      </c>
      <c r="J17" s="325">
        <f t="shared" si="2"/>
        <v>0</v>
      </c>
      <c r="K17" s="325">
        <f>H17</f>
        <v>90000</v>
      </c>
    </row>
    <row r="18" spans="1:11" s="169" customFormat="1" ht="24" x14ac:dyDescent="0.2">
      <c r="A18" s="333"/>
      <c r="B18" s="333">
        <v>75412</v>
      </c>
      <c r="C18" s="315" t="s">
        <v>368</v>
      </c>
      <c r="D18" s="255">
        <v>75000</v>
      </c>
      <c r="E18" s="325">
        <v>75000</v>
      </c>
      <c r="F18" s="357">
        <f t="shared" si="0"/>
        <v>1</v>
      </c>
      <c r="G18" s="255">
        <v>75000</v>
      </c>
      <c r="H18" s="255">
        <v>75000</v>
      </c>
      <c r="I18" s="357">
        <f t="shared" si="1"/>
        <v>1</v>
      </c>
      <c r="J18" s="325">
        <f t="shared" si="2"/>
        <v>0</v>
      </c>
      <c r="K18" s="325">
        <f>H18</f>
        <v>75000</v>
      </c>
    </row>
    <row r="19" spans="1:11" s="169" customFormat="1" ht="24" x14ac:dyDescent="0.2">
      <c r="A19" s="333"/>
      <c r="B19" s="333">
        <v>75412</v>
      </c>
      <c r="C19" s="315" t="s">
        <v>387</v>
      </c>
      <c r="D19" s="255">
        <v>10000</v>
      </c>
      <c r="E19" s="255">
        <v>10000</v>
      </c>
      <c r="F19" s="400">
        <f t="shared" si="0"/>
        <v>1</v>
      </c>
      <c r="G19" s="255">
        <v>10000</v>
      </c>
      <c r="H19" s="255">
        <v>10000</v>
      </c>
      <c r="I19" s="400">
        <f t="shared" si="1"/>
        <v>1</v>
      </c>
      <c r="J19" s="255">
        <f t="shared" si="2"/>
        <v>10000</v>
      </c>
      <c r="K19" s="255">
        <v>0</v>
      </c>
    </row>
    <row r="20" spans="1:11" s="169" customFormat="1" ht="36" x14ac:dyDescent="0.2">
      <c r="A20" s="333"/>
      <c r="B20" s="333">
        <v>75412</v>
      </c>
      <c r="C20" s="315" t="s">
        <v>369</v>
      </c>
      <c r="D20" s="255">
        <v>35000</v>
      </c>
      <c r="E20" s="255">
        <v>0</v>
      </c>
      <c r="F20" s="400">
        <f t="shared" si="0"/>
        <v>0</v>
      </c>
      <c r="G20" s="255">
        <v>35000</v>
      </c>
      <c r="H20" s="255">
        <v>0</v>
      </c>
      <c r="I20" s="400">
        <f t="shared" si="1"/>
        <v>0</v>
      </c>
      <c r="J20" s="255">
        <v>0</v>
      </c>
      <c r="K20" s="255">
        <v>0</v>
      </c>
    </row>
    <row r="21" spans="1:11" s="169" customFormat="1" ht="24" x14ac:dyDescent="0.2">
      <c r="A21" s="349">
        <v>900</v>
      </c>
      <c r="B21" s="349"/>
      <c r="C21" s="350" t="s">
        <v>388</v>
      </c>
      <c r="D21" s="135">
        <f>SUM(D22:D28)</f>
        <v>65862</v>
      </c>
      <c r="E21" s="135">
        <f>SUM(E22:E28)</f>
        <v>65862</v>
      </c>
      <c r="F21" s="280">
        <f t="shared" si="0"/>
        <v>1</v>
      </c>
      <c r="G21" s="135">
        <f>SUM(G22:G28)</f>
        <v>65862</v>
      </c>
      <c r="H21" s="135">
        <f>SUM(H22:H28)</f>
        <v>65862</v>
      </c>
      <c r="I21" s="280">
        <f t="shared" si="1"/>
        <v>1</v>
      </c>
      <c r="J21" s="135">
        <f>SUM(J22:J28)</f>
        <v>65862</v>
      </c>
      <c r="K21" s="135">
        <f>SUM(K22:K28)</f>
        <v>0</v>
      </c>
    </row>
    <row r="22" spans="1:11" s="169" customFormat="1" ht="36" x14ac:dyDescent="0.2">
      <c r="A22" s="333"/>
      <c r="B22" s="333">
        <v>90005</v>
      </c>
      <c r="C22" s="315" t="s">
        <v>389</v>
      </c>
      <c r="D22" s="255">
        <v>5862</v>
      </c>
      <c r="E22" s="325">
        <v>5862</v>
      </c>
      <c r="F22" s="357">
        <f t="shared" si="0"/>
        <v>1</v>
      </c>
      <c r="G22" s="255">
        <v>5862</v>
      </c>
      <c r="H22" s="255">
        <v>5862</v>
      </c>
      <c r="I22" s="357">
        <f t="shared" si="1"/>
        <v>1</v>
      </c>
      <c r="J22" s="325">
        <f>E22-K22</f>
        <v>5862</v>
      </c>
      <c r="K22" s="325">
        <v>0</v>
      </c>
    </row>
    <row r="23" spans="1:11" s="169" customFormat="1" ht="24" x14ac:dyDescent="0.2">
      <c r="A23" s="333"/>
      <c r="B23" s="333">
        <v>90015</v>
      </c>
      <c r="C23" s="356" t="s">
        <v>390</v>
      </c>
      <c r="D23" s="255">
        <v>10000</v>
      </c>
      <c r="E23" s="255">
        <v>10000</v>
      </c>
      <c r="F23" s="357">
        <f t="shared" si="0"/>
        <v>1</v>
      </c>
      <c r="G23" s="255">
        <v>10000</v>
      </c>
      <c r="H23" s="255">
        <v>10000</v>
      </c>
      <c r="I23" s="357">
        <f t="shared" si="1"/>
        <v>1</v>
      </c>
      <c r="J23" s="325">
        <f t="shared" ref="J23:J28" si="3">E23-K23</f>
        <v>10000</v>
      </c>
      <c r="K23" s="325">
        <v>0</v>
      </c>
    </row>
    <row r="24" spans="1:11" s="169" customFormat="1" ht="24" x14ac:dyDescent="0.2">
      <c r="A24" s="333"/>
      <c r="B24" s="333">
        <v>90015</v>
      </c>
      <c r="C24" s="315" t="s">
        <v>391</v>
      </c>
      <c r="D24" s="255">
        <v>10000</v>
      </c>
      <c r="E24" s="255">
        <v>10000</v>
      </c>
      <c r="F24" s="357">
        <f t="shared" si="0"/>
        <v>1</v>
      </c>
      <c r="G24" s="255">
        <v>10000</v>
      </c>
      <c r="H24" s="255">
        <v>10000</v>
      </c>
      <c r="I24" s="357">
        <f t="shared" si="1"/>
        <v>1</v>
      </c>
      <c r="J24" s="325">
        <f t="shared" si="3"/>
        <v>10000</v>
      </c>
      <c r="K24" s="325">
        <v>0</v>
      </c>
    </row>
    <row r="25" spans="1:11" s="169" customFormat="1" ht="24" x14ac:dyDescent="0.2">
      <c r="A25" s="333"/>
      <c r="B25" s="333">
        <v>90015</v>
      </c>
      <c r="C25" s="315" t="s">
        <v>392</v>
      </c>
      <c r="D25" s="255">
        <v>10000</v>
      </c>
      <c r="E25" s="255">
        <v>10000</v>
      </c>
      <c r="F25" s="357">
        <f t="shared" si="0"/>
        <v>1</v>
      </c>
      <c r="G25" s="255">
        <v>10000</v>
      </c>
      <c r="H25" s="255">
        <v>10000</v>
      </c>
      <c r="I25" s="357">
        <f t="shared" si="1"/>
        <v>1</v>
      </c>
      <c r="J25" s="325">
        <f t="shared" si="3"/>
        <v>10000</v>
      </c>
      <c r="K25" s="325">
        <v>0</v>
      </c>
    </row>
    <row r="26" spans="1:11" s="169" customFormat="1" ht="24" x14ac:dyDescent="0.2">
      <c r="A26" s="333"/>
      <c r="B26" s="333">
        <v>90015</v>
      </c>
      <c r="C26" s="356" t="s">
        <v>393</v>
      </c>
      <c r="D26" s="255">
        <v>10000</v>
      </c>
      <c r="E26" s="255">
        <v>10000</v>
      </c>
      <c r="F26" s="357">
        <f t="shared" si="0"/>
        <v>1</v>
      </c>
      <c r="G26" s="255">
        <v>10000</v>
      </c>
      <c r="H26" s="255">
        <v>10000</v>
      </c>
      <c r="I26" s="357">
        <f t="shared" si="1"/>
        <v>1</v>
      </c>
      <c r="J26" s="325">
        <f t="shared" si="3"/>
        <v>10000</v>
      </c>
      <c r="K26" s="325">
        <v>0</v>
      </c>
    </row>
    <row r="27" spans="1:11" s="169" customFormat="1" ht="24" x14ac:dyDescent="0.2">
      <c r="A27" s="333"/>
      <c r="B27" s="333">
        <v>90015</v>
      </c>
      <c r="C27" s="356" t="s">
        <v>394</v>
      </c>
      <c r="D27" s="255">
        <v>10000</v>
      </c>
      <c r="E27" s="255">
        <v>10000</v>
      </c>
      <c r="F27" s="357">
        <f t="shared" si="0"/>
        <v>1</v>
      </c>
      <c r="G27" s="255">
        <v>10000</v>
      </c>
      <c r="H27" s="255">
        <v>10000</v>
      </c>
      <c r="I27" s="357">
        <f t="shared" si="1"/>
        <v>1</v>
      </c>
      <c r="J27" s="325">
        <f t="shared" si="3"/>
        <v>10000</v>
      </c>
      <c r="K27" s="325">
        <v>0</v>
      </c>
    </row>
    <row r="28" spans="1:11" s="169" customFormat="1" ht="24" x14ac:dyDescent="0.2">
      <c r="A28" s="333"/>
      <c r="B28" s="333">
        <v>90015</v>
      </c>
      <c r="C28" s="356" t="s">
        <v>395</v>
      </c>
      <c r="D28" s="255">
        <v>10000</v>
      </c>
      <c r="E28" s="255">
        <v>10000</v>
      </c>
      <c r="F28" s="357">
        <f t="shared" si="0"/>
        <v>1</v>
      </c>
      <c r="G28" s="255">
        <v>10000</v>
      </c>
      <c r="H28" s="255">
        <v>10000</v>
      </c>
      <c r="I28" s="357">
        <f t="shared" si="1"/>
        <v>1</v>
      </c>
      <c r="J28" s="325">
        <f t="shared" si="3"/>
        <v>10000</v>
      </c>
      <c r="K28" s="325">
        <v>0</v>
      </c>
    </row>
    <row r="29" spans="1:11" ht="14.25" customHeight="1" x14ac:dyDescent="0.2">
      <c r="A29" s="349">
        <v>926</v>
      </c>
      <c r="B29" s="267"/>
      <c r="C29" s="268" t="s">
        <v>171</v>
      </c>
      <c r="D29" s="135">
        <f>SUM(D30:D31)</f>
        <v>54250</v>
      </c>
      <c r="E29" s="135">
        <f>SUM(E30:E31)</f>
        <v>54250</v>
      </c>
      <c r="F29" s="280">
        <f t="shared" si="0"/>
        <v>1</v>
      </c>
      <c r="G29" s="135">
        <f>SUM(G30:G31)</f>
        <v>54250</v>
      </c>
      <c r="H29" s="135">
        <f>SUM(H30:H31)</f>
        <v>54250</v>
      </c>
      <c r="I29" s="280">
        <f t="shared" si="1"/>
        <v>1</v>
      </c>
      <c r="J29" s="135">
        <f>SUM(J30:J31)</f>
        <v>0</v>
      </c>
      <c r="K29" s="135">
        <f>SUM(K30:K31)</f>
        <v>54250</v>
      </c>
    </row>
    <row r="30" spans="1:11" s="169" customFormat="1" ht="24" x14ac:dyDescent="0.2">
      <c r="A30" s="351"/>
      <c r="B30" s="249">
        <v>92601</v>
      </c>
      <c r="C30" s="315" t="s">
        <v>373</v>
      </c>
      <c r="D30" s="212">
        <v>44250</v>
      </c>
      <c r="E30" s="325">
        <v>44250</v>
      </c>
      <c r="F30" s="357">
        <f t="shared" si="0"/>
        <v>1</v>
      </c>
      <c r="G30" s="212">
        <v>44250</v>
      </c>
      <c r="H30" s="325">
        <v>44250</v>
      </c>
      <c r="I30" s="357">
        <f t="shared" si="1"/>
        <v>1</v>
      </c>
      <c r="J30" s="325">
        <f>H30-K30</f>
        <v>0</v>
      </c>
      <c r="K30" s="325">
        <f>H30</f>
        <v>44250</v>
      </c>
    </row>
    <row r="31" spans="1:11" ht="24" x14ac:dyDescent="0.2">
      <c r="A31" s="351"/>
      <c r="B31" s="249">
        <v>92695</v>
      </c>
      <c r="C31" s="315" t="s">
        <v>374</v>
      </c>
      <c r="D31" s="212">
        <v>10000</v>
      </c>
      <c r="E31" s="325">
        <v>10000</v>
      </c>
      <c r="F31" s="357">
        <f t="shared" si="0"/>
        <v>1</v>
      </c>
      <c r="G31" s="212">
        <v>10000</v>
      </c>
      <c r="H31" s="325">
        <v>10000</v>
      </c>
      <c r="I31" s="357">
        <f t="shared" si="1"/>
        <v>1</v>
      </c>
      <c r="J31" s="325">
        <f>H31-K31</f>
        <v>0</v>
      </c>
      <c r="K31" s="325">
        <f>H31</f>
        <v>10000</v>
      </c>
    </row>
    <row r="32" spans="1:11" x14ac:dyDescent="0.2">
      <c r="A32" s="352"/>
      <c r="B32" s="353"/>
      <c r="C32" s="354" t="s">
        <v>4</v>
      </c>
      <c r="D32" s="135">
        <f>SUM(D8,D11,D13,D21,D29)</f>
        <v>724384</v>
      </c>
      <c r="E32" s="135">
        <f>SUM(E8,E11,E13,E21,E29)</f>
        <v>688585.08000000007</v>
      </c>
      <c r="F32" s="260">
        <f t="shared" si="0"/>
        <v>0.9505801895127447</v>
      </c>
      <c r="G32" s="135">
        <f>SUM(G8,G11,G13,G21,G29)</f>
        <v>724384</v>
      </c>
      <c r="H32" s="135">
        <f>SUM(H8,H11,H13,H21,H29)</f>
        <v>688585.08000000007</v>
      </c>
      <c r="I32" s="260">
        <f t="shared" si="1"/>
        <v>0.9505801895127447</v>
      </c>
      <c r="J32" s="216">
        <f>J8+J11+J13+J21+J29</f>
        <v>290862</v>
      </c>
      <c r="K32" s="216">
        <f>K8+K11+K13+K21+K29</f>
        <v>397723.08</v>
      </c>
    </row>
  </sheetData>
  <autoFilter ref="A5:K32">
    <filterColumn colId="9" showButton="0"/>
  </autoFilter>
  <mergeCells count="7">
    <mergeCell ref="A3:K3"/>
    <mergeCell ref="A5:A6"/>
    <mergeCell ref="B5:B6"/>
    <mergeCell ref="C5:C6"/>
    <mergeCell ref="E5:E6"/>
    <mergeCell ref="H5:H6"/>
    <mergeCell ref="J5:K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00"/>
  <sheetViews>
    <sheetView zoomScaleNormal="100" workbookViewId="0">
      <pane ySplit="5" topLeftCell="A78" activePane="bottomLeft" state="frozen"/>
      <selection pane="bottomLeft" activeCell="I93" sqref="I93"/>
    </sheetView>
  </sheetViews>
  <sheetFormatPr defaultRowHeight="12" x14ac:dyDescent="0.25"/>
  <cols>
    <col min="1" max="1" width="6.42578125" style="179" customWidth="1"/>
    <col min="2" max="2" width="8.7109375" style="180" customWidth="1"/>
    <col min="3" max="3" width="41.7109375" style="166" customWidth="1"/>
    <col min="4" max="4" width="14.42578125" style="181" customWidth="1"/>
    <col min="5" max="5" width="17" style="181" customWidth="1"/>
    <col min="6" max="6" width="8.42578125" style="182" customWidth="1"/>
    <col min="7" max="7" width="16" style="183" customWidth="1"/>
    <col min="8" max="8" width="19.42578125" style="183" customWidth="1"/>
    <col min="9" max="9" width="8.85546875" style="183" customWidth="1"/>
    <col min="10" max="10" width="14.5703125" style="181" customWidth="1"/>
    <col min="11" max="11" width="14.5703125" style="183" customWidth="1"/>
    <col min="12" max="12" width="8.85546875" style="183" customWidth="1"/>
    <col min="13" max="247" width="9.140625" style="183"/>
    <col min="248" max="248" width="4.28515625" style="183" customWidth="1"/>
    <col min="249" max="249" width="7.140625" style="183" customWidth="1"/>
    <col min="250" max="250" width="0" style="183" hidden="1" customWidth="1"/>
    <col min="251" max="251" width="43.28515625" style="183" customWidth="1"/>
    <col min="252" max="252" width="10.7109375" style="183" customWidth="1"/>
    <col min="253" max="253" width="11" style="183" customWidth="1"/>
    <col min="254" max="254" width="8.42578125" style="183" customWidth="1"/>
    <col min="255" max="255" width="0.140625" style="183" customWidth="1"/>
    <col min="256" max="258" width="0" style="183" hidden="1" customWidth="1"/>
    <col min="259" max="259" width="11.5703125" style="183" customWidth="1"/>
    <col min="260" max="260" width="11" style="183" customWidth="1"/>
    <col min="261" max="261" width="8.140625" style="183" customWidth="1"/>
    <col min="262" max="262" width="10.85546875" style="183" customWidth="1"/>
    <col min="263" max="263" width="11.140625" style="183" customWidth="1"/>
    <col min="264" max="264" width="7.7109375" style="183" customWidth="1"/>
    <col min="265" max="503" width="9.140625" style="183"/>
    <col min="504" max="504" width="4.28515625" style="183" customWidth="1"/>
    <col min="505" max="505" width="7.140625" style="183" customWidth="1"/>
    <col min="506" max="506" width="0" style="183" hidden="1" customWidth="1"/>
    <col min="507" max="507" width="43.28515625" style="183" customWidth="1"/>
    <col min="508" max="508" width="10.7109375" style="183" customWidth="1"/>
    <col min="509" max="509" width="11" style="183" customWidth="1"/>
    <col min="510" max="510" width="8.42578125" style="183" customWidth="1"/>
    <col min="511" max="511" width="0.140625" style="183" customWidth="1"/>
    <col min="512" max="514" width="0" style="183" hidden="1" customWidth="1"/>
    <col min="515" max="515" width="11.5703125" style="183" customWidth="1"/>
    <col min="516" max="516" width="11" style="183" customWidth="1"/>
    <col min="517" max="517" width="8.140625" style="183" customWidth="1"/>
    <col min="518" max="518" width="10.85546875" style="183" customWidth="1"/>
    <col min="519" max="519" width="11.140625" style="183" customWidth="1"/>
    <col min="520" max="520" width="7.7109375" style="183" customWidth="1"/>
    <col min="521" max="759" width="9.140625" style="183"/>
    <col min="760" max="760" width="4.28515625" style="183" customWidth="1"/>
    <col min="761" max="761" width="7.140625" style="183" customWidth="1"/>
    <col min="762" max="762" width="0" style="183" hidden="1" customWidth="1"/>
    <col min="763" max="763" width="43.28515625" style="183" customWidth="1"/>
    <col min="764" max="764" width="10.7109375" style="183" customWidth="1"/>
    <col min="765" max="765" width="11" style="183" customWidth="1"/>
    <col min="766" max="766" width="8.42578125" style="183" customWidth="1"/>
    <col min="767" max="767" width="0.140625" style="183" customWidth="1"/>
    <col min="768" max="770" width="0" style="183" hidden="1" customWidth="1"/>
    <col min="771" max="771" width="11.5703125" style="183" customWidth="1"/>
    <col min="772" max="772" width="11" style="183" customWidth="1"/>
    <col min="773" max="773" width="8.140625" style="183" customWidth="1"/>
    <col min="774" max="774" width="10.85546875" style="183" customWidth="1"/>
    <col min="775" max="775" width="11.140625" style="183" customWidth="1"/>
    <col min="776" max="776" width="7.7109375" style="183" customWidth="1"/>
    <col min="777" max="1015" width="9.140625" style="183"/>
    <col min="1016" max="1016" width="4.28515625" style="183" customWidth="1"/>
    <col min="1017" max="1017" width="7.140625" style="183" customWidth="1"/>
    <col min="1018" max="1018" width="0" style="183" hidden="1" customWidth="1"/>
    <col min="1019" max="1019" width="43.28515625" style="183" customWidth="1"/>
    <col min="1020" max="1020" width="10.7109375" style="183" customWidth="1"/>
    <col min="1021" max="1021" width="11" style="183" customWidth="1"/>
    <col min="1022" max="1022" width="8.42578125" style="183" customWidth="1"/>
    <col min="1023" max="1023" width="0.140625" style="183" customWidth="1"/>
    <col min="1024" max="1026" width="0" style="183" hidden="1" customWidth="1"/>
    <col min="1027" max="1027" width="11.5703125" style="183" customWidth="1"/>
    <col min="1028" max="1028" width="11" style="183" customWidth="1"/>
    <col min="1029" max="1029" width="8.140625" style="183" customWidth="1"/>
    <col min="1030" max="1030" width="10.85546875" style="183" customWidth="1"/>
    <col min="1031" max="1031" width="11.140625" style="183" customWidth="1"/>
    <col min="1032" max="1032" width="7.7109375" style="183" customWidth="1"/>
    <col min="1033" max="1271" width="9.140625" style="183"/>
    <col min="1272" max="1272" width="4.28515625" style="183" customWidth="1"/>
    <col min="1273" max="1273" width="7.140625" style="183" customWidth="1"/>
    <col min="1274" max="1274" width="0" style="183" hidden="1" customWidth="1"/>
    <col min="1275" max="1275" width="43.28515625" style="183" customWidth="1"/>
    <col min="1276" max="1276" width="10.7109375" style="183" customWidth="1"/>
    <col min="1277" max="1277" width="11" style="183" customWidth="1"/>
    <col min="1278" max="1278" width="8.42578125" style="183" customWidth="1"/>
    <col min="1279" max="1279" width="0.140625" style="183" customWidth="1"/>
    <col min="1280" max="1282" width="0" style="183" hidden="1" customWidth="1"/>
    <col min="1283" max="1283" width="11.5703125" style="183" customWidth="1"/>
    <col min="1284" max="1284" width="11" style="183" customWidth="1"/>
    <col min="1285" max="1285" width="8.140625" style="183" customWidth="1"/>
    <col min="1286" max="1286" width="10.85546875" style="183" customWidth="1"/>
    <col min="1287" max="1287" width="11.140625" style="183" customWidth="1"/>
    <col min="1288" max="1288" width="7.7109375" style="183" customWidth="1"/>
    <col min="1289" max="1527" width="9.140625" style="183"/>
    <col min="1528" max="1528" width="4.28515625" style="183" customWidth="1"/>
    <col min="1529" max="1529" width="7.140625" style="183" customWidth="1"/>
    <col min="1530" max="1530" width="0" style="183" hidden="1" customWidth="1"/>
    <col min="1531" max="1531" width="43.28515625" style="183" customWidth="1"/>
    <col min="1532" max="1532" width="10.7109375" style="183" customWidth="1"/>
    <col min="1533" max="1533" width="11" style="183" customWidth="1"/>
    <col min="1534" max="1534" width="8.42578125" style="183" customWidth="1"/>
    <col min="1535" max="1535" width="0.140625" style="183" customWidth="1"/>
    <col min="1536" max="1538" width="0" style="183" hidden="1" customWidth="1"/>
    <col min="1539" max="1539" width="11.5703125" style="183" customWidth="1"/>
    <col min="1540" max="1540" width="11" style="183" customWidth="1"/>
    <col min="1541" max="1541" width="8.140625" style="183" customWidth="1"/>
    <col min="1542" max="1542" width="10.85546875" style="183" customWidth="1"/>
    <col min="1543" max="1543" width="11.140625" style="183" customWidth="1"/>
    <col min="1544" max="1544" width="7.7109375" style="183" customWidth="1"/>
    <col min="1545" max="1783" width="9.140625" style="183"/>
    <col min="1784" max="1784" width="4.28515625" style="183" customWidth="1"/>
    <col min="1785" max="1785" width="7.140625" style="183" customWidth="1"/>
    <col min="1786" max="1786" width="0" style="183" hidden="1" customWidth="1"/>
    <col min="1787" max="1787" width="43.28515625" style="183" customWidth="1"/>
    <col min="1788" max="1788" width="10.7109375" style="183" customWidth="1"/>
    <col min="1789" max="1789" width="11" style="183" customWidth="1"/>
    <col min="1790" max="1790" width="8.42578125" style="183" customWidth="1"/>
    <col min="1791" max="1791" width="0.140625" style="183" customWidth="1"/>
    <col min="1792" max="1794" width="0" style="183" hidden="1" customWidth="1"/>
    <col min="1795" max="1795" width="11.5703125" style="183" customWidth="1"/>
    <col min="1796" max="1796" width="11" style="183" customWidth="1"/>
    <col min="1797" max="1797" width="8.140625" style="183" customWidth="1"/>
    <col min="1798" max="1798" width="10.85546875" style="183" customWidth="1"/>
    <col min="1799" max="1799" width="11.140625" style="183" customWidth="1"/>
    <col min="1800" max="1800" width="7.7109375" style="183" customWidth="1"/>
    <col min="1801" max="2039" width="9.140625" style="183"/>
    <col min="2040" max="2040" width="4.28515625" style="183" customWidth="1"/>
    <col min="2041" max="2041" width="7.140625" style="183" customWidth="1"/>
    <col min="2042" max="2042" width="0" style="183" hidden="1" customWidth="1"/>
    <col min="2043" max="2043" width="43.28515625" style="183" customWidth="1"/>
    <col min="2044" max="2044" width="10.7109375" style="183" customWidth="1"/>
    <col min="2045" max="2045" width="11" style="183" customWidth="1"/>
    <col min="2046" max="2046" width="8.42578125" style="183" customWidth="1"/>
    <col min="2047" max="2047" width="0.140625" style="183" customWidth="1"/>
    <col min="2048" max="2050" width="0" style="183" hidden="1" customWidth="1"/>
    <col min="2051" max="2051" width="11.5703125" style="183" customWidth="1"/>
    <col min="2052" max="2052" width="11" style="183" customWidth="1"/>
    <col min="2053" max="2053" width="8.140625" style="183" customWidth="1"/>
    <col min="2054" max="2054" width="10.85546875" style="183" customWidth="1"/>
    <col min="2055" max="2055" width="11.140625" style="183" customWidth="1"/>
    <col min="2056" max="2056" width="7.7109375" style="183" customWidth="1"/>
    <col min="2057" max="2295" width="9.140625" style="183"/>
    <col min="2296" max="2296" width="4.28515625" style="183" customWidth="1"/>
    <col min="2297" max="2297" width="7.140625" style="183" customWidth="1"/>
    <col min="2298" max="2298" width="0" style="183" hidden="1" customWidth="1"/>
    <col min="2299" max="2299" width="43.28515625" style="183" customWidth="1"/>
    <col min="2300" max="2300" width="10.7109375" style="183" customWidth="1"/>
    <col min="2301" max="2301" width="11" style="183" customWidth="1"/>
    <col min="2302" max="2302" width="8.42578125" style="183" customWidth="1"/>
    <col min="2303" max="2303" width="0.140625" style="183" customWidth="1"/>
    <col min="2304" max="2306" width="0" style="183" hidden="1" customWidth="1"/>
    <col min="2307" max="2307" width="11.5703125" style="183" customWidth="1"/>
    <col min="2308" max="2308" width="11" style="183" customWidth="1"/>
    <col min="2309" max="2309" width="8.140625" style="183" customWidth="1"/>
    <col min="2310" max="2310" width="10.85546875" style="183" customWidth="1"/>
    <col min="2311" max="2311" width="11.140625" style="183" customWidth="1"/>
    <col min="2312" max="2312" width="7.7109375" style="183" customWidth="1"/>
    <col min="2313" max="2551" width="9.140625" style="183"/>
    <col min="2552" max="2552" width="4.28515625" style="183" customWidth="1"/>
    <col min="2553" max="2553" width="7.140625" style="183" customWidth="1"/>
    <col min="2554" max="2554" width="0" style="183" hidden="1" customWidth="1"/>
    <col min="2555" max="2555" width="43.28515625" style="183" customWidth="1"/>
    <col min="2556" max="2556" width="10.7109375" style="183" customWidth="1"/>
    <col min="2557" max="2557" width="11" style="183" customWidth="1"/>
    <col min="2558" max="2558" width="8.42578125" style="183" customWidth="1"/>
    <col min="2559" max="2559" width="0.140625" style="183" customWidth="1"/>
    <col min="2560" max="2562" width="0" style="183" hidden="1" customWidth="1"/>
    <col min="2563" max="2563" width="11.5703125" style="183" customWidth="1"/>
    <col min="2564" max="2564" width="11" style="183" customWidth="1"/>
    <col min="2565" max="2565" width="8.140625" style="183" customWidth="1"/>
    <col min="2566" max="2566" width="10.85546875" style="183" customWidth="1"/>
    <col min="2567" max="2567" width="11.140625" style="183" customWidth="1"/>
    <col min="2568" max="2568" width="7.7109375" style="183" customWidth="1"/>
    <col min="2569" max="2807" width="9.140625" style="183"/>
    <col min="2808" max="2808" width="4.28515625" style="183" customWidth="1"/>
    <col min="2809" max="2809" width="7.140625" style="183" customWidth="1"/>
    <col min="2810" max="2810" width="0" style="183" hidden="1" customWidth="1"/>
    <col min="2811" max="2811" width="43.28515625" style="183" customWidth="1"/>
    <col min="2812" max="2812" width="10.7109375" style="183" customWidth="1"/>
    <col min="2813" max="2813" width="11" style="183" customWidth="1"/>
    <col min="2814" max="2814" width="8.42578125" style="183" customWidth="1"/>
    <col min="2815" max="2815" width="0.140625" style="183" customWidth="1"/>
    <col min="2816" max="2818" width="0" style="183" hidden="1" customWidth="1"/>
    <col min="2819" max="2819" width="11.5703125" style="183" customWidth="1"/>
    <col min="2820" max="2820" width="11" style="183" customWidth="1"/>
    <col min="2821" max="2821" width="8.140625" style="183" customWidth="1"/>
    <col min="2822" max="2822" width="10.85546875" style="183" customWidth="1"/>
    <col min="2823" max="2823" width="11.140625" style="183" customWidth="1"/>
    <col min="2824" max="2824" width="7.7109375" style="183" customWidth="1"/>
    <col min="2825" max="3063" width="9.140625" style="183"/>
    <col min="3064" max="3064" width="4.28515625" style="183" customWidth="1"/>
    <col min="3065" max="3065" width="7.140625" style="183" customWidth="1"/>
    <col min="3066" max="3066" width="0" style="183" hidden="1" customWidth="1"/>
    <col min="3067" max="3067" width="43.28515625" style="183" customWidth="1"/>
    <col min="3068" max="3068" width="10.7109375" style="183" customWidth="1"/>
    <col min="3069" max="3069" width="11" style="183" customWidth="1"/>
    <col min="3070" max="3070" width="8.42578125" style="183" customWidth="1"/>
    <col min="3071" max="3071" width="0.140625" style="183" customWidth="1"/>
    <col min="3072" max="3074" width="0" style="183" hidden="1" customWidth="1"/>
    <col min="3075" max="3075" width="11.5703125" style="183" customWidth="1"/>
    <col min="3076" max="3076" width="11" style="183" customWidth="1"/>
    <col min="3077" max="3077" width="8.140625" style="183" customWidth="1"/>
    <col min="3078" max="3078" width="10.85546875" style="183" customWidth="1"/>
    <col min="3079" max="3079" width="11.140625" style="183" customWidth="1"/>
    <col min="3080" max="3080" width="7.7109375" style="183" customWidth="1"/>
    <col min="3081" max="3319" width="9.140625" style="183"/>
    <col min="3320" max="3320" width="4.28515625" style="183" customWidth="1"/>
    <col min="3321" max="3321" width="7.140625" style="183" customWidth="1"/>
    <col min="3322" max="3322" width="0" style="183" hidden="1" customWidth="1"/>
    <col min="3323" max="3323" width="43.28515625" style="183" customWidth="1"/>
    <col min="3324" max="3324" width="10.7109375" style="183" customWidth="1"/>
    <col min="3325" max="3325" width="11" style="183" customWidth="1"/>
    <col min="3326" max="3326" width="8.42578125" style="183" customWidth="1"/>
    <col min="3327" max="3327" width="0.140625" style="183" customWidth="1"/>
    <col min="3328" max="3330" width="0" style="183" hidden="1" customWidth="1"/>
    <col min="3331" max="3331" width="11.5703125" style="183" customWidth="1"/>
    <col min="3332" max="3332" width="11" style="183" customWidth="1"/>
    <col min="3333" max="3333" width="8.140625" style="183" customWidth="1"/>
    <col min="3334" max="3334" width="10.85546875" style="183" customWidth="1"/>
    <col min="3335" max="3335" width="11.140625" style="183" customWidth="1"/>
    <col min="3336" max="3336" width="7.7109375" style="183" customWidth="1"/>
    <col min="3337" max="3575" width="9.140625" style="183"/>
    <col min="3576" max="3576" width="4.28515625" style="183" customWidth="1"/>
    <col min="3577" max="3577" width="7.140625" style="183" customWidth="1"/>
    <col min="3578" max="3578" width="0" style="183" hidden="1" customWidth="1"/>
    <col min="3579" max="3579" width="43.28515625" style="183" customWidth="1"/>
    <col min="3580" max="3580" width="10.7109375" style="183" customWidth="1"/>
    <col min="3581" max="3581" width="11" style="183" customWidth="1"/>
    <col min="3582" max="3582" width="8.42578125" style="183" customWidth="1"/>
    <col min="3583" max="3583" width="0.140625" style="183" customWidth="1"/>
    <col min="3584" max="3586" width="0" style="183" hidden="1" customWidth="1"/>
    <col min="3587" max="3587" width="11.5703125" style="183" customWidth="1"/>
    <col min="3588" max="3588" width="11" style="183" customWidth="1"/>
    <col min="3589" max="3589" width="8.140625" style="183" customWidth="1"/>
    <col min="3590" max="3590" width="10.85546875" style="183" customWidth="1"/>
    <col min="3591" max="3591" width="11.140625" style="183" customWidth="1"/>
    <col min="3592" max="3592" width="7.7109375" style="183" customWidth="1"/>
    <col min="3593" max="3831" width="9.140625" style="183"/>
    <col min="3832" max="3832" width="4.28515625" style="183" customWidth="1"/>
    <col min="3833" max="3833" width="7.140625" style="183" customWidth="1"/>
    <col min="3834" max="3834" width="0" style="183" hidden="1" customWidth="1"/>
    <col min="3835" max="3835" width="43.28515625" style="183" customWidth="1"/>
    <col min="3836" max="3836" width="10.7109375" style="183" customWidth="1"/>
    <col min="3837" max="3837" width="11" style="183" customWidth="1"/>
    <col min="3838" max="3838" width="8.42578125" style="183" customWidth="1"/>
    <col min="3839" max="3839" width="0.140625" style="183" customWidth="1"/>
    <col min="3840" max="3842" width="0" style="183" hidden="1" customWidth="1"/>
    <col min="3843" max="3843" width="11.5703125" style="183" customWidth="1"/>
    <col min="3844" max="3844" width="11" style="183" customWidth="1"/>
    <col min="3845" max="3845" width="8.140625" style="183" customWidth="1"/>
    <col min="3846" max="3846" width="10.85546875" style="183" customWidth="1"/>
    <col min="3847" max="3847" width="11.140625" style="183" customWidth="1"/>
    <col min="3848" max="3848" width="7.7109375" style="183" customWidth="1"/>
    <col min="3849" max="4087" width="9.140625" style="183"/>
    <col min="4088" max="4088" width="4.28515625" style="183" customWidth="1"/>
    <col min="4089" max="4089" width="7.140625" style="183" customWidth="1"/>
    <col min="4090" max="4090" width="0" style="183" hidden="1" customWidth="1"/>
    <col min="4091" max="4091" width="43.28515625" style="183" customWidth="1"/>
    <col min="4092" max="4092" width="10.7109375" style="183" customWidth="1"/>
    <col min="4093" max="4093" width="11" style="183" customWidth="1"/>
    <col min="4094" max="4094" width="8.42578125" style="183" customWidth="1"/>
    <col min="4095" max="4095" width="0.140625" style="183" customWidth="1"/>
    <col min="4096" max="4098" width="0" style="183" hidden="1" customWidth="1"/>
    <col min="4099" max="4099" width="11.5703125" style="183" customWidth="1"/>
    <col min="4100" max="4100" width="11" style="183" customWidth="1"/>
    <col min="4101" max="4101" width="8.140625" style="183" customWidth="1"/>
    <col min="4102" max="4102" width="10.85546875" style="183" customWidth="1"/>
    <col min="4103" max="4103" width="11.140625" style="183" customWidth="1"/>
    <col min="4104" max="4104" width="7.7109375" style="183" customWidth="1"/>
    <col min="4105" max="4343" width="9.140625" style="183"/>
    <col min="4344" max="4344" width="4.28515625" style="183" customWidth="1"/>
    <col min="4345" max="4345" width="7.140625" style="183" customWidth="1"/>
    <col min="4346" max="4346" width="0" style="183" hidden="1" customWidth="1"/>
    <col min="4347" max="4347" width="43.28515625" style="183" customWidth="1"/>
    <col min="4348" max="4348" width="10.7109375" style="183" customWidth="1"/>
    <col min="4349" max="4349" width="11" style="183" customWidth="1"/>
    <col min="4350" max="4350" width="8.42578125" style="183" customWidth="1"/>
    <col min="4351" max="4351" width="0.140625" style="183" customWidth="1"/>
    <col min="4352" max="4354" width="0" style="183" hidden="1" customWidth="1"/>
    <col min="4355" max="4355" width="11.5703125" style="183" customWidth="1"/>
    <col min="4356" max="4356" width="11" style="183" customWidth="1"/>
    <col min="4357" max="4357" width="8.140625" style="183" customWidth="1"/>
    <col min="4358" max="4358" width="10.85546875" style="183" customWidth="1"/>
    <col min="4359" max="4359" width="11.140625" style="183" customWidth="1"/>
    <col min="4360" max="4360" width="7.7109375" style="183" customWidth="1"/>
    <col min="4361" max="4599" width="9.140625" style="183"/>
    <col min="4600" max="4600" width="4.28515625" style="183" customWidth="1"/>
    <col min="4601" max="4601" width="7.140625" style="183" customWidth="1"/>
    <col min="4602" max="4602" width="0" style="183" hidden="1" customWidth="1"/>
    <col min="4603" max="4603" width="43.28515625" style="183" customWidth="1"/>
    <col min="4604" max="4604" width="10.7109375" style="183" customWidth="1"/>
    <col min="4605" max="4605" width="11" style="183" customWidth="1"/>
    <col min="4606" max="4606" width="8.42578125" style="183" customWidth="1"/>
    <col min="4607" max="4607" width="0.140625" style="183" customWidth="1"/>
    <col min="4608" max="4610" width="0" style="183" hidden="1" customWidth="1"/>
    <col min="4611" max="4611" width="11.5703125" style="183" customWidth="1"/>
    <col min="4612" max="4612" width="11" style="183" customWidth="1"/>
    <col min="4613" max="4613" width="8.140625" style="183" customWidth="1"/>
    <col min="4614" max="4614" width="10.85546875" style="183" customWidth="1"/>
    <col min="4615" max="4615" width="11.140625" style="183" customWidth="1"/>
    <col min="4616" max="4616" width="7.7109375" style="183" customWidth="1"/>
    <col min="4617" max="4855" width="9.140625" style="183"/>
    <col min="4856" max="4856" width="4.28515625" style="183" customWidth="1"/>
    <col min="4857" max="4857" width="7.140625" style="183" customWidth="1"/>
    <col min="4858" max="4858" width="0" style="183" hidden="1" customWidth="1"/>
    <col min="4859" max="4859" width="43.28515625" style="183" customWidth="1"/>
    <col min="4860" max="4860" width="10.7109375" style="183" customWidth="1"/>
    <col min="4861" max="4861" width="11" style="183" customWidth="1"/>
    <col min="4862" max="4862" width="8.42578125" style="183" customWidth="1"/>
    <col min="4863" max="4863" width="0.140625" style="183" customWidth="1"/>
    <col min="4864" max="4866" width="0" style="183" hidden="1" customWidth="1"/>
    <col min="4867" max="4867" width="11.5703125" style="183" customWidth="1"/>
    <col min="4868" max="4868" width="11" style="183" customWidth="1"/>
    <col min="4869" max="4869" width="8.140625" style="183" customWidth="1"/>
    <col min="4870" max="4870" width="10.85546875" style="183" customWidth="1"/>
    <col min="4871" max="4871" width="11.140625" style="183" customWidth="1"/>
    <col min="4872" max="4872" width="7.7109375" style="183" customWidth="1"/>
    <col min="4873" max="5111" width="9.140625" style="183"/>
    <col min="5112" max="5112" width="4.28515625" style="183" customWidth="1"/>
    <col min="5113" max="5113" width="7.140625" style="183" customWidth="1"/>
    <col min="5114" max="5114" width="0" style="183" hidden="1" customWidth="1"/>
    <col min="5115" max="5115" width="43.28515625" style="183" customWidth="1"/>
    <col min="5116" max="5116" width="10.7109375" style="183" customWidth="1"/>
    <col min="5117" max="5117" width="11" style="183" customWidth="1"/>
    <col min="5118" max="5118" width="8.42578125" style="183" customWidth="1"/>
    <col min="5119" max="5119" width="0.140625" style="183" customWidth="1"/>
    <col min="5120" max="5122" width="0" style="183" hidden="1" customWidth="1"/>
    <col min="5123" max="5123" width="11.5703125" style="183" customWidth="1"/>
    <col min="5124" max="5124" width="11" style="183" customWidth="1"/>
    <col min="5125" max="5125" width="8.140625" style="183" customWidth="1"/>
    <col min="5126" max="5126" width="10.85546875" style="183" customWidth="1"/>
    <col min="5127" max="5127" width="11.140625" style="183" customWidth="1"/>
    <col min="5128" max="5128" width="7.7109375" style="183" customWidth="1"/>
    <col min="5129" max="5367" width="9.140625" style="183"/>
    <col min="5368" max="5368" width="4.28515625" style="183" customWidth="1"/>
    <col min="5369" max="5369" width="7.140625" style="183" customWidth="1"/>
    <col min="5370" max="5370" width="0" style="183" hidden="1" customWidth="1"/>
    <col min="5371" max="5371" width="43.28515625" style="183" customWidth="1"/>
    <col min="5372" max="5372" width="10.7109375" style="183" customWidth="1"/>
    <col min="5373" max="5373" width="11" style="183" customWidth="1"/>
    <col min="5374" max="5374" width="8.42578125" style="183" customWidth="1"/>
    <col min="5375" max="5375" width="0.140625" style="183" customWidth="1"/>
    <col min="5376" max="5378" width="0" style="183" hidden="1" customWidth="1"/>
    <col min="5379" max="5379" width="11.5703125" style="183" customWidth="1"/>
    <col min="5380" max="5380" width="11" style="183" customWidth="1"/>
    <col min="5381" max="5381" width="8.140625" style="183" customWidth="1"/>
    <col min="5382" max="5382" width="10.85546875" style="183" customWidth="1"/>
    <col min="5383" max="5383" width="11.140625" style="183" customWidth="1"/>
    <col min="5384" max="5384" width="7.7109375" style="183" customWidth="1"/>
    <col min="5385" max="5623" width="9.140625" style="183"/>
    <col min="5624" max="5624" width="4.28515625" style="183" customWidth="1"/>
    <col min="5625" max="5625" width="7.140625" style="183" customWidth="1"/>
    <col min="5626" max="5626" width="0" style="183" hidden="1" customWidth="1"/>
    <col min="5627" max="5627" width="43.28515625" style="183" customWidth="1"/>
    <col min="5628" max="5628" width="10.7109375" style="183" customWidth="1"/>
    <col min="5629" max="5629" width="11" style="183" customWidth="1"/>
    <col min="5630" max="5630" width="8.42578125" style="183" customWidth="1"/>
    <col min="5631" max="5631" width="0.140625" style="183" customWidth="1"/>
    <col min="5632" max="5634" width="0" style="183" hidden="1" customWidth="1"/>
    <col min="5635" max="5635" width="11.5703125" style="183" customWidth="1"/>
    <col min="5636" max="5636" width="11" style="183" customWidth="1"/>
    <col min="5637" max="5637" width="8.140625" style="183" customWidth="1"/>
    <col min="5638" max="5638" width="10.85546875" style="183" customWidth="1"/>
    <col min="5639" max="5639" width="11.140625" style="183" customWidth="1"/>
    <col min="5640" max="5640" width="7.7109375" style="183" customWidth="1"/>
    <col min="5641" max="5879" width="9.140625" style="183"/>
    <col min="5880" max="5880" width="4.28515625" style="183" customWidth="1"/>
    <col min="5881" max="5881" width="7.140625" style="183" customWidth="1"/>
    <col min="5882" max="5882" width="0" style="183" hidden="1" customWidth="1"/>
    <col min="5883" max="5883" width="43.28515625" style="183" customWidth="1"/>
    <col min="5884" max="5884" width="10.7109375" style="183" customWidth="1"/>
    <col min="5885" max="5885" width="11" style="183" customWidth="1"/>
    <col min="5886" max="5886" width="8.42578125" style="183" customWidth="1"/>
    <col min="5887" max="5887" width="0.140625" style="183" customWidth="1"/>
    <col min="5888" max="5890" width="0" style="183" hidden="1" customWidth="1"/>
    <col min="5891" max="5891" width="11.5703125" style="183" customWidth="1"/>
    <col min="5892" max="5892" width="11" style="183" customWidth="1"/>
    <col min="5893" max="5893" width="8.140625" style="183" customWidth="1"/>
    <col min="5894" max="5894" width="10.85546875" style="183" customWidth="1"/>
    <col min="5895" max="5895" width="11.140625" style="183" customWidth="1"/>
    <col min="5896" max="5896" width="7.7109375" style="183" customWidth="1"/>
    <col min="5897" max="6135" width="9.140625" style="183"/>
    <col min="6136" max="6136" width="4.28515625" style="183" customWidth="1"/>
    <col min="6137" max="6137" width="7.140625" style="183" customWidth="1"/>
    <col min="6138" max="6138" width="0" style="183" hidden="1" customWidth="1"/>
    <col min="6139" max="6139" width="43.28515625" style="183" customWidth="1"/>
    <col min="6140" max="6140" width="10.7109375" style="183" customWidth="1"/>
    <col min="6141" max="6141" width="11" style="183" customWidth="1"/>
    <col min="6142" max="6142" width="8.42578125" style="183" customWidth="1"/>
    <col min="6143" max="6143" width="0.140625" style="183" customWidth="1"/>
    <col min="6144" max="6146" width="0" style="183" hidden="1" customWidth="1"/>
    <col min="6147" max="6147" width="11.5703125" style="183" customWidth="1"/>
    <col min="6148" max="6148" width="11" style="183" customWidth="1"/>
    <col min="6149" max="6149" width="8.140625" style="183" customWidth="1"/>
    <col min="6150" max="6150" width="10.85546875" style="183" customWidth="1"/>
    <col min="6151" max="6151" width="11.140625" style="183" customWidth="1"/>
    <col min="6152" max="6152" width="7.7109375" style="183" customWidth="1"/>
    <col min="6153" max="6391" width="9.140625" style="183"/>
    <col min="6392" max="6392" width="4.28515625" style="183" customWidth="1"/>
    <col min="6393" max="6393" width="7.140625" style="183" customWidth="1"/>
    <col min="6394" max="6394" width="0" style="183" hidden="1" customWidth="1"/>
    <col min="6395" max="6395" width="43.28515625" style="183" customWidth="1"/>
    <col min="6396" max="6396" width="10.7109375" style="183" customWidth="1"/>
    <col min="6397" max="6397" width="11" style="183" customWidth="1"/>
    <col min="6398" max="6398" width="8.42578125" style="183" customWidth="1"/>
    <col min="6399" max="6399" width="0.140625" style="183" customWidth="1"/>
    <col min="6400" max="6402" width="0" style="183" hidden="1" customWidth="1"/>
    <col min="6403" max="6403" width="11.5703125" style="183" customWidth="1"/>
    <col min="6404" max="6404" width="11" style="183" customWidth="1"/>
    <col min="6405" max="6405" width="8.140625" style="183" customWidth="1"/>
    <col min="6406" max="6406" width="10.85546875" style="183" customWidth="1"/>
    <col min="6407" max="6407" width="11.140625" style="183" customWidth="1"/>
    <col min="6408" max="6408" width="7.7109375" style="183" customWidth="1"/>
    <col min="6409" max="6647" width="9.140625" style="183"/>
    <col min="6648" max="6648" width="4.28515625" style="183" customWidth="1"/>
    <col min="6649" max="6649" width="7.140625" style="183" customWidth="1"/>
    <col min="6650" max="6650" width="0" style="183" hidden="1" customWidth="1"/>
    <col min="6651" max="6651" width="43.28515625" style="183" customWidth="1"/>
    <col min="6652" max="6652" width="10.7109375" style="183" customWidth="1"/>
    <col min="6653" max="6653" width="11" style="183" customWidth="1"/>
    <col min="6654" max="6654" width="8.42578125" style="183" customWidth="1"/>
    <col min="6655" max="6655" width="0.140625" style="183" customWidth="1"/>
    <col min="6656" max="6658" width="0" style="183" hidden="1" customWidth="1"/>
    <col min="6659" max="6659" width="11.5703125" style="183" customWidth="1"/>
    <col min="6660" max="6660" width="11" style="183" customWidth="1"/>
    <col min="6661" max="6661" width="8.140625" style="183" customWidth="1"/>
    <col min="6662" max="6662" width="10.85546875" style="183" customWidth="1"/>
    <col min="6663" max="6663" width="11.140625" style="183" customWidth="1"/>
    <col min="6664" max="6664" width="7.7109375" style="183" customWidth="1"/>
    <col min="6665" max="6903" width="9.140625" style="183"/>
    <col min="6904" max="6904" width="4.28515625" style="183" customWidth="1"/>
    <col min="6905" max="6905" width="7.140625" style="183" customWidth="1"/>
    <col min="6906" max="6906" width="0" style="183" hidden="1" customWidth="1"/>
    <col min="6907" max="6907" width="43.28515625" style="183" customWidth="1"/>
    <col min="6908" max="6908" width="10.7109375" style="183" customWidth="1"/>
    <col min="6909" max="6909" width="11" style="183" customWidth="1"/>
    <col min="6910" max="6910" width="8.42578125" style="183" customWidth="1"/>
    <col min="6911" max="6911" width="0.140625" style="183" customWidth="1"/>
    <col min="6912" max="6914" width="0" style="183" hidden="1" customWidth="1"/>
    <col min="6915" max="6915" width="11.5703125" style="183" customWidth="1"/>
    <col min="6916" max="6916" width="11" style="183" customWidth="1"/>
    <col min="6917" max="6917" width="8.140625" style="183" customWidth="1"/>
    <col min="6918" max="6918" width="10.85546875" style="183" customWidth="1"/>
    <col min="6919" max="6919" width="11.140625" style="183" customWidth="1"/>
    <col min="6920" max="6920" width="7.7109375" style="183" customWidth="1"/>
    <col min="6921" max="7159" width="9.140625" style="183"/>
    <col min="7160" max="7160" width="4.28515625" style="183" customWidth="1"/>
    <col min="7161" max="7161" width="7.140625" style="183" customWidth="1"/>
    <col min="7162" max="7162" width="0" style="183" hidden="1" customWidth="1"/>
    <col min="7163" max="7163" width="43.28515625" style="183" customWidth="1"/>
    <col min="7164" max="7164" width="10.7109375" style="183" customWidth="1"/>
    <col min="7165" max="7165" width="11" style="183" customWidth="1"/>
    <col min="7166" max="7166" width="8.42578125" style="183" customWidth="1"/>
    <col min="7167" max="7167" width="0.140625" style="183" customWidth="1"/>
    <col min="7168" max="7170" width="0" style="183" hidden="1" customWidth="1"/>
    <col min="7171" max="7171" width="11.5703125" style="183" customWidth="1"/>
    <col min="7172" max="7172" width="11" style="183" customWidth="1"/>
    <col min="7173" max="7173" width="8.140625" style="183" customWidth="1"/>
    <col min="7174" max="7174" width="10.85546875" style="183" customWidth="1"/>
    <col min="7175" max="7175" width="11.140625" style="183" customWidth="1"/>
    <col min="7176" max="7176" width="7.7109375" style="183" customWidth="1"/>
    <col min="7177" max="7415" width="9.140625" style="183"/>
    <col min="7416" max="7416" width="4.28515625" style="183" customWidth="1"/>
    <col min="7417" max="7417" width="7.140625" style="183" customWidth="1"/>
    <col min="7418" max="7418" width="0" style="183" hidden="1" customWidth="1"/>
    <col min="7419" max="7419" width="43.28515625" style="183" customWidth="1"/>
    <col min="7420" max="7420" width="10.7109375" style="183" customWidth="1"/>
    <col min="7421" max="7421" width="11" style="183" customWidth="1"/>
    <col min="7422" max="7422" width="8.42578125" style="183" customWidth="1"/>
    <col min="7423" max="7423" width="0.140625" style="183" customWidth="1"/>
    <col min="7424" max="7426" width="0" style="183" hidden="1" customWidth="1"/>
    <col min="7427" max="7427" width="11.5703125" style="183" customWidth="1"/>
    <col min="7428" max="7428" width="11" style="183" customWidth="1"/>
    <col min="7429" max="7429" width="8.140625" style="183" customWidth="1"/>
    <col min="7430" max="7430" width="10.85546875" style="183" customWidth="1"/>
    <col min="7431" max="7431" width="11.140625" style="183" customWidth="1"/>
    <col min="7432" max="7432" width="7.7109375" style="183" customWidth="1"/>
    <col min="7433" max="7671" width="9.140625" style="183"/>
    <col min="7672" max="7672" width="4.28515625" style="183" customWidth="1"/>
    <col min="7673" max="7673" width="7.140625" style="183" customWidth="1"/>
    <col min="7674" max="7674" width="0" style="183" hidden="1" customWidth="1"/>
    <col min="7675" max="7675" width="43.28515625" style="183" customWidth="1"/>
    <col min="7676" max="7676" width="10.7109375" style="183" customWidth="1"/>
    <col min="7677" max="7677" width="11" style="183" customWidth="1"/>
    <col min="7678" max="7678" width="8.42578125" style="183" customWidth="1"/>
    <col min="7679" max="7679" width="0.140625" style="183" customWidth="1"/>
    <col min="7680" max="7682" width="0" style="183" hidden="1" customWidth="1"/>
    <col min="7683" max="7683" width="11.5703125" style="183" customWidth="1"/>
    <col min="7684" max="7684" width="11" style="183" customWidth="1"/>
    <col min="7685" max="7685" width="8.140625" style="183" customWidth="1"/>
    <col min="7686" max="7686" width="10.85546875" style="183" customWidth="1"/>
    <col min="7687" max="7687" width="11.140625" style="183" customWidth="1"/>
    <col min="7688" max="7688" width="7.7109375" style="183" customWidth="1"/>
    <col min="7689" max="7927" width="9.140625" style="183"/>
    <col min="7928" max="7928" width="4.28515625" style="183" customWidth="1"/>
    <col min="7929" max="7929" width="7.140625" style="183" customWidth="1"/>
    <col min="7930" max="7930" width="0" style="183" hidden="1" customWidth="1"/>
    <col min="7931" max="7931" width="43.28515625" style="183" customWidth="1"/>
    <col min="7932" max="7932" width="10.7109375" style="183" customWidth="1"/>
    <col min="7933" max="7933" width="11" style="183" customWidth="1"/>
    <col min="7934" max="7934" width="8.42578125" style="183" customWidth="1"/>
    <col min="7935" max="7935" width="0.140625" style="183" customWidth="1"/>
    <col min="7936" max="7938" width="0" style="183" hidden="1" customWidth="1"/>
    <col min="7939" max="7939" width="11.5703125" style="183" customWidth="1"/>
    <col min="7940" max="7940" width="11" style="183" customWidth="1"/>
    <col min="7941" max="7941" width="8.140625" style="183" customWidth="1"/>
    <col min="7942" max="7942" width="10.85546875" style="183" customWidth="1"/>
    <col min="7943" max="7943" width="11.140625" style="183" customWidth="1"/>
    <col min="7944" max="7944" width="7.7109375" style="183" customWidth="1"/>
    <col min="7945" max="8183" width="9.140625" style="183"/>
    <col min="8184" max="8184" width="4.28515625" style="183" customWidth="1"/>
    <col min="8185" max="8185" width="7.140625" style="183" customWidth="1"/>
    <col min="8186" max="8186" width="0" style="183" hidden="1" customWidth="1"/>
    <col min="8187" max="8187" width="43.28515625" style="183" customWidth="1"/>
    <col min="8188" max="8188" width="10.7109375" style="183" customWidth="1"/>
    <col min="8189" max="8189" width="11" style="183" customWidth="1"/>
    <col min="8190" max="8190" width="8.42578125" style="183" customWidth="1"/>
    <col min="8191" max="8191" width="0.140625" style="183" customWidth="1"/>
    <col min="8192" max="8194" width="0" style="183" hidden="1" customWidth="1"/>
    <col min="8195" max="8195" width="11.5703125" style="183" customWidth="1"/>
    <col min="8196" max="8196" width="11" style="183" customWidth="1"/>
    <col min="8197" max="8197" width="8.140625" style="183" customWidth="1"/>
    <col min="8198" max="8198" width="10.85546875" style="183" customWidth="1"/>
    <col min="8199" max="8199" width="11.140625" style="183" customWidth="1"/>
    <col min="8200" max="8200" width="7.7109375" style="183" customWidth="1"/>
    <col min="8201" max="8439" width="9.140625" style="183"/>
    <col min="8440" max="8440" width="4.28515625" style="183" customWidth="1"/>
    <col min="8441" max="8441" width="7.140625" style="183" customWidth="1"/>
    <col min="8442" max="8442" width="0" style="183" hidden="1" customWidth="1"/>
    <col min="8443" max="8443" width="43.28515625" style="183" customWidth="1"/>
    <col min="8444" max="8444" width="10.7109375" style="183" customWidth="1"/>
    <col min="8445" max="8445" width="11" style="183" customWidth="1"/>
    <col min="8446" max="8446" width="8.42578125" style="183" customWidth="1"/>
    <col min="8447" max="8447" width="0.140625" style="183" customWidth="1"/>
    <col min="8448" max="8450" width="0" style="183" hidden="1" customWidth="1"/>
    <col min="8451" max="8451" width="11.5703125" style="183" customWidth="1"/>
    <col min="8452" max="8452" width="11" style="183" customWidth="1"/>
    <col min="8453" max="8453" width="8.140625" style="183" customWidth="1"/>
    <col min="8454" max="8454" width="10.85546875" style="183" customWidth="1"/>
    <col min="8455" max="8455" width="11.140625" style="183" customWidth="1"/>
    <col min="8456" max="8456" width="7.7109375" style="183" customWidth="1"/>
    <col min="8457" max="8695" width="9.140625" style="183"/>
    <col min="8696" max="8696" width="4.28515625" style="183" customWidth="1"/>
    <col min="8697" max="8697" width="7.140625" style="183" customWidth="1"/>
    <col min="8698" max="8698" width="0" style="183" hidden="1" customWidth="1"/>
    <col min="8699" max="8699" width="43.28515625" style="183" customWidth="1"/>
    <col min="8700" max="8700" width="10.7109375" style="183" customWidth="1"/>
    <col min="8701" max="8701" width="11" style="183" customWidth="1"/>
    <col min="8702" max="8702" width="8.42578125" style="183" customWidth="1"/>
    <col min="8703" max="8703" width="0.140625" style="183" customWidth="1"/>
    <col min="8704" max="8706" width="0" style="183" hidden="1" customWidth="1"/>
    <col min="8707" max="8707" width="11.5703125" style="183" customWidth="1"/>
    <col min="8708" max="8708" width="11" style="183" customWidth="1"/>
    <col min="8709" max="8709" width="8.140625" style="183" customWidth="1"/>
    <col min="8710" max="8710" width="10.85546875" style="183" customWidth="1"/>
    <col min="8711" max="8711" width="11.140625" style="183" customWidth="1"/>
    <col min="8712" max="8712" width="7.7109375" style="183" customWidth="1"/>
    <col min="8713" max="8951" width="9.140625" style="183"/>
    <col min="8952" max="8952" width="4.28515625" style="183" customWidth="1"/>
    <col min="8953" max="8953" width="7.140625" style="183" customWidth="1"/>
    <col min="8954" max="8954" width="0" style="183" hidden="1" customWidth="1"/>
    <col min="8955" max="8955" width="43.28515625" style="183" customWidth="1"/>
    <col min="8956" max="8956" width="10.7109375" style="183" customWidth="1"/>
    <col min="8957" max="8957" width="11" style="183" customWidth="1"/>
    <col min="8958" max="8958" width="8.42578125" style="183" customWidth="1"/>
    <col min="8959" max="8959" width="0.140625" style="183" customWidth="1"/>
    <col min="8960" max="8962" width="0" style="183" hidden="1" customWidth="1"/>
    <col min="8963" max="8963" width="11.5703125" style="183" customWidth="1"/>
    <col min="8964" max="8964" width="11" style="183" customWidth="1"/>
    <col min="8965" max="8965" width="8.140625" style="183" customWidth="1"/>
    <col min="8966" max="8966" width="10.85546875" style="183" customWidth="1"/>
    <col min="8967" max="8967" width="11.140625" style="183" customWidth="1"/>
    <col min="8968" max="8968" width="7.7109375" style="183" customWidth="1"/>
    <col min="8969" max="9207" width="9.140625" style="183"/>
    <col min="9208" max="9208" width="4.28515625" style="183" customWidth="1"/>
    <col min="9209" max="9209" width="7.140625" style="183" customWidth="1"/>
    <col min="9210" max="9210" width="0" style="183" hidden="1" customWidth="1"/>
    <col min="9211" max="9211" width="43.28515625" style="183" customWidth="1"/>
    <col min="9212" max="9212" width="10.7109375" style="183" customWidth="1"/>
    <col min="9213" max="9213" width="11" style="183" customWidth="1"/>
    <col min="9214" max="9214" width="8.42578125" style="183" customWidth="1"/>
    <col min="9215" max="9215" width="0.140625" style="183" customWidth="1"/>
    <col min="9216" max="9218" width="0" style="183" hidden="1" customWidth="1"/>
    <col min="9219" max="9219" width="11.5703125" style="183" customWidth="1"/>
    <col min="9220" max="9220" width="11" style="183" customWidth="1"/>
    <col min="9221" max="9221" width="8.140625" style="183" customWidth="1"/>
    <col min="9222" max="9222" width="10.85546875" style="183" customWidth="1"/>
    <col min="9223" max="9223" width="11.140625" style="183" customWidth="1"/>
    <col min="9224" max="9224" width="7.7109375" style="183" customWidth="1"/>
    <col min="9225" max="9463" width="9.140625" style="183"/>
    <col min="9464" max="9464" width="4.28515625" style="183" customWidth="1"/>
    <col min="9465" max="9465" width="7.140625" style="183" customWidth="1"/>
    <col min="9466" max="9466" width="0" style="183" hidden="1" customWidth="1"/>
    <col min="9467" max="9467" width="43.28515625" style="183" customWidth="1"/>
    <col min="9468" max="9468" width="10.7109375" style="183" customWidth="1"/>
    <col min="9469" max="9469" width="11" style="183" customWidth="1"/>
    <col min="9470" max="9470" width="8.42578125" style="183" customWidth="1"/>
    <col min="9471" max="9471" width="0.140625" style="183" customWidth="1"/>
    <col min="9472" max="9474" width="0" style="183" hidden="1" customWidth="1"/>
    <col min="9475" max="9475" width="11.5703125" style="183" customWidth="1"/>
    <col min="9476" max="9476" width="11" style="183" customWidth="1"/>
    <col min="9477" max="9477" width="8.140625" style="183" customWidth="1"/>
    <col min="9478" max="9478" width="10.85546875" style="183" customWidth="1"/>
    <col min="9479" max="9479" width="11.140625" style="183" customWidth="1"/>
    <col min="9480" max="9480" width="7.7109375" style="183" customWidth="1"/>
    <col min="9481" max="9719" width="9.140625" style="183"/>
    <col min="9720" max="9720" width="4.28515625" style="183" customWidth="1"/>
    <col min="9721" max="9721" width="7.140625" style="183" customWidth="1"/>
    <col min="9722" max="9722" width="0" style="183" hidden="1" customWidth="1"/>
    <col min="9723" max="9723" width="43.28515625" style="183" customWidth="1"/>
    <col min="9724" max="9724" width="10.7109375" style="183" customWidth="1"/>
    <col min="9725" max="9725" width="11" style="183" customWidth="1"/>
    <col min="9726" max="9726" width="8.42578125" style="183" customWidth="1"/>
    <col min="9727" max="9727" width="0.140625" style="183" customWidth="1"/>
    <col min="9728" max="9730" width="0" style="183" hidden="1" customWidth="1"/>
    <col min="9731" max="9731" width="11.5703125" style="183" customWidth="1"/>
    <col min="9732" max="9732" width="11" style="183" customWidth="1"/>
    <col min="9733" max="9733" width="8.140625" style="183" customWidth="1"/>
    <col min="9734" max="9734" width="10.85546875" style="183" customWidth="1"/>
    <col min="9735" max="9735" width="11.140625" style="183" customWidth="1"/>
    <col min="9736" max="9736" width="7.7109375" style="183" customWidth="1"/>
    <col min="9737" max="9975" width="9.140625" style="183"/>
    <col min="9976" max="9976" width="4.28515625" style="183" customWidth="1"/>
    <col min="9977" max="9977" width="7.140625" style="183" customWidth="1"/>
    <col min="9978" max="9978" width="0" style="183" hidden="1" customWidth="1"/>
    <col min="9979" max="9979" width="43.28515625" style="183" customWidth="1"/>
    <col min="9980" max="9980" width="10.7109375" style="183" customWidth="1"/>
    <col min="9981" max="9981" width="11" style="183" customWidth="1"/>
    <col min="9982" max="9982" width="8.42578125" style="183" customWidth="1"/>
    <col min="9983" max="9983" width="0.140625" style="183" customWidth="1"/>
    <col min="9984" max="9986" width="0" style="183" hidden="1" customWidth="1"/>
    <col min="9987" max="9987" width="11.5703125" style="183" customWidth="1"/>
    <col min="9988" max="9988" width="11" style="183" customWidth="1"/>
    <col min="9989" max="9989" width="8.140625" style="183" customWidth="1"/>
    <col min="9990" max="9990" width="10.85546875" style="183" customWidth="1"/>
    <col min="9991" max="9991" width="11.140625" style="183" customWidth="1"/>
    <col min="9992" max="9992" width="7.7109375" style="183" customWidth="1"/>
    <col min="9993" max="10231" width="9.140625" style="183"/>
    <col min="10232" max="10232" width="4.28515625" style="183" customWidth="1"/>
    <col min="10233" max="10233" width="7.140625" style="183" customWidth="1"/>
    <col min="10234" max="10234" width="0" style="183" hidden="1" customWidth="1"/>
    <col min="10235" max="10235" width="43.28515625" style="183" customWidth="1"/>
    <col min="10236" max="10236" width="10.7109375" style="183" customWidth="1"/>
    <col min="10237" max="10237" width="11" style="183" customWidth="1"/>
    <col min="10238" max="10238" width="8.42578125" style="183" customWidth="1"/>
    <col min="10239" max="10239" width="0.140625" style="183" customWidth="1"/>
    <col min="10240" max="10242" width="0" style="183" hidden="1" customWidth="1"/>
    <col min="10243" max="10243" width="11.5703125" style="183" customWidth="1"/>
    <col min="10244" max="10244" width="11" style="183" customWidth="1"/>
    <col min="10245" max="10245" width="8.140625" style="183" customWidth="1"/>
    <col min="10246" max="10246" width="10.85546875" style="183" customWidth="1"/>
    <col min="10247" max="10247" width="11.140625" style="183" customWidth="1"/>
    <col min="10248" max="10248" width="7.7109375" style="183" customWidth="1"/>
    <col min="10249" max="10487" width="9.140625" style="183"/>
    <col min="10488" max="10488" width="4.28515625" style="183" customWidth="1"/>
    <col min="10489" max="10489" width="7.140625" style="183" customWidth="1"/>
    <col min="10490" max="10490" width="0" style="183" hidden="1" customWidth="1"/>
    <col min="10491" max="10491" width="43.28515625" style="183" customWidth="1"/>
    <col min="10492" max="10492" width="10.7109375" style="183" customWidth="1"/>
    <col min="10493" max="10493" width="11" style="183" customWidth="1"/>
    <col min="10494" max="10494" width="8.42578125" style="183" customWidth="1"/>
    <col min="10495" max="10495" width="0.140625" style="183" customWidth="1"/>
    <col min="10496" max="10498" width="0" style="183" hidden="1" customWidth="1"/>
    <col min="10499" max="10499" width="11.5703125" style="183" customWidth="1"/>
    <col min="10500" max="10500" width="11" style="183" customWidth="1"/>
    <col min="10501" max="10501" width="8.140625" style="183" customWidth="1"/>
    <col min="10502" max="10502" width="10.85546875" style="183" customWidth="1"/>
    <col min="10503" max="10503" width="11.140625" style="183" customWidth="1"/>
    <col min="10504" max="10504" width="7.7109375" style="183" customWidth="1"/>
    <col min="10505" max="10743" width="9.140625" style="183"/>
    <col min="10744" max="10744" width="4.28515625" style="183" customWidth="1"/>
    <col min="10745" max="10745" width="7.140625" style="183" customWidth="1"/>
    <col min="10746" max="10746" width="0" style="183" hidden="1" customWidth="1"/>
    <col min="10747" max="10747" width="43.28515625" style="183" customWidth="1"/>
    <col min="10748" max="10748" width="10.7109375" style="183" customWidth="1"/>
    <col min="10749" max="10749" width="11" style="183" customWidth="1"/>
    <col min="10750" max="10750" width="8.42578125" style="183" customWidth="1"/>
    <col min="10751" max="10751" width="0.140625" style="183" customWidth="1"/>
    <col min="10752" max="10754" width="0" style="183" hidden="1" customWidth="1"/>
    <col min="10755" max="10755" width="11.5703125" style="183" customWidth="1"/>
    <col min="10756" max="10756" width="11" style="183" customWidth="1"/>
    <col min="10757" max="10757" width="8.140625" style="183" customWidth="1"/>
    <col min="10758" max="10758" width="10.85546875" style="183" customWidth="1"/>
    <col min="10759" max="10759" width="11.140625" style="183" customWidth="1"/>
    <col min="10760" max="10760" width="7.7109375" style="183" customWidth="1"/>
    <col min="10761" max="10999" width="9.140625" style="183"/>
    <col min="11000" max="11000" width="4.28515625" style="183" customWidth="1"/>
    <col min="11001" max="11001" width="7.140625" style="183" customWidth="1"/>
    <col min="11002" max="11002" width="0" style="183" hidden="1" customWidth="1"/>
    <col min="11003" max="11003" width="43.28515625" style="183" customWidth="1"/>
    <col min="11004" max="11004" width="10.7109375" style="183" customWidth="1"/>
    <col min="11005" max="11005" width="11" style="183" customWidth="1"/>
    <col min="11006" max="11006" width="8.42578125" style="183" customWidth="1"/>
    <col min="11007" max="11007" width="0.140625" style="183" customWidth="1"/>
    <col min="11008" max="11010" width="0" style="183" hidden="1" customWidth="1"/>
    <col min="11011" max="11011" width="11.5703125" style="183" customWidth="1"/>
    <col min="11012" max="11012" width="11" style="183" customWidth="1"/>
    <col min="11013" max="11013" width="8.140625" style="183" customWidth="1"/>
    <col min="11014" max="11014" width="10.85546875" style="183" customWidth="1"/>
    <col min="11015" max="11015" width="11.140625" style="183" customWidth="1"/>
    <col min="11016" max="11016" width="7.7109375" style="183" customWidth="1"/>
    <col min="11017" max="11255" width="9.140625" style="183"/>
    <col min="11256" max="11256" width="4.28515625" style="183" customWidth="1"/>
    <col min="11257" max="11257" width="7.140625" style="183" customWidth="1"/>
    <col min="11258" max="11258" width="0" style="183" hidden="1" customWidth="1"/>
    <col min="11259" max="11259" width="43.28515625" style="183" customWidth="1"/>
    <col min="11260" max="11260" width="10.7109375" style="183" customWidth="1"/>
    <col min="11261" max="11261" width="11" style="183" customWidth="1"/>
    <col min="11262" max="11262" width="8.42578125" style="183" customWidth="1"/>
    <col min="11263" max="11263" width="0.140625" style="183" customWidth="1"/>
    <col min="11264" max="11266" width="0" style="183" hidden="1" customWidth="1"/>
    <col min="11267" max="11267" width="11.5703125" style="183" customWidth="1"/>
    <col min="11268" max="11268" width="11" style="183" customWidth="1"/>
    <col min="11269" max="11269" width="8.140625" style="183" customWidth="1"/>
    <col min="11270" max="11270" width="10.85546875" style="183" customWidth="1"/>
    <col min="11271" max="11271" width="11.140625" style="183" customWidth="1"/>
    <col min="11272" max="11272" width="7.7109375" style="183" customWidth="1"/>
    <col min="11273" max="11511" width="9.140625" style="183"/>
    <col min="11512" max="11512" width="4.28515625" style="183" customWidth="1"/>
    <col min="11513" max="11513" width="7.140625" style="183" customWidth="1"/>
    <col min="11514" max="11514" width="0" style="183" hidden="1" customWidth="1"/>
    <col min="11515" max="11515" width="43.28515625" style="183" customWidth="1"/>
    <col min="11516" max="11516" width="10.7109375" style="183" customWidth="1"/>
    <col min="11517" max="11517" width="11" style="183" customWidth="1"/>
    <col min="11518" max="11518" width="8.42578125" style="183" customWidth="1"/>
    <col min="11519" max="11519" width="0.140625" style="183" customWidth="1"/>
    <col min="11520" max="11522" width="0" style="183" hidden="1" customWidth="1"/>
    <col min="11523" max="11523" width="11.5703125" style="183" customWidth="1"/>
    <col min="11524" max="11524" width="11" style="183" customWidth="1"/>
    <col min="11525" max="11525" width="8.140625" style="183" customWidth="1"/>
    <col min="11526" max="11526" width="10.85546875" style="183" customWidth="1"/>
    <col min="11527" max="11527" width="11.140625" style="183" customWidth="1"/>
    <col min="11528" max="11528" width="7.7109375" style="183" customWidth="1"/>
    <col min="11529" max="11767" width="9.140625" style="183"/>
    <col min="11768" max="11768" width="4.28515625" style="183" customWidth="1"/>
    <col min="11769" max="11769" width="7.140625" style="183" customWidth="1"/>
    <col min="11770" max="11770" width="0" style="183" hidden="1" customWidth="1"/>
    <col min="11771" max="11771" width="43.28515625" style="183" customWidth="1"/>
    <col min="11772" max="11772" width="10.7109375" style="183" customWidth="1"/>
    <col min="11773" max="11773" width="11" style="183" customWidth="1"/>
    <col min="11774" max="11774" width="8.42578125" style="183" customWidth="1"/>
    <col min="11775" max="11775" width="0.140625" style="183" customWidth="1"/>
    <col min="11776" max="11778" width="0" style="183" hidden="1" customWidth="1"/>
    <col min="11779" max="11779" width="11.5703125" style="183" customWidth="1"/>
    <col min="11780" max="11780" width="11" style="183" customWidth="1"/>
    <col min="11781" max="11781" width="8.140625" style="183" customWidth="1"/>
    <col min="11782" max="11782" width="10.85546875" style="183" customWidth="1"/>
    <col min="11783" max="11783" width="11.140625" style="183" customWidth="1"/>
    <col min="11784" max="11784" width="7.7109375" style="183" customWidth="1"/>
    <col min="11785" max="12023" width="9.140625" style="183"/>
    <col min="12024" max="12024" width="4.28515625" style="183" customWidth="1"/>
    <col min="12025" max="12025" width="7.140625" style="183" customWidth="1"/>
    <col min="12026" max="12026" width="0" style="183" hidden="1" customWidth="1"/>
    <col min="12027" max="12027" width="43.28515625" style="183" customWidth="1"/>
    <col min="12028" max="12028" width="10.7109375" style="183" customWidth="1"/>
    <col min="12029" max="12029" width="11" style="183" customWidth="1"/>
    <col min="12030" max="12030" width="8.42578125" style="183" customWidth="1"/>
    <col min="12031" max="12031" width="0.140625" style="183" customWidth="1"/>
    <col min="12032" max="12034" width="0" style="183" hidden="1" customWidth="1"/>
    <col min="12035" max="12035" width="11.5703125" style="183" customWidth="1"/>
    <col min="12036" max="12036" width="11" style="183" customWidth="1"/>
    <col min="12037" max="12037" width="8.140625" style="183" customWidth="1"/>
    <col min="12038" max="12038" width="10.85546875" style="183" customWidth="1"/>
    <col min="12039" max="12039" width="11.140625" style="183" customWidth="1"/>
    <col min="12040" max="12040" width="7.7109375" style="183" customWidth="1"/>
    <col min="12041" max="12279" width="9.140625" style="183"/>
    <col min="12280" max="12280" width="4.28515625" style="183" customWidth="1"/>
    <col min="12281" max="12281" width="7.140625" style="183" customWidth="1"/>
    <col min="12282" max="12282" width="0" style="183" hidden="1" customWidth="1"/>
    <col min="12283" max="12283" width="43.28515625" style="183" customWidth="1"/>
    <col min="12284" max="12284" width="10.7109375" style="183" customWidth="1"/>
    <col min="12285" max="12285" width="11" style="183" customWidth="1"/>
    <col min="12286" max="12286" width="8.42578125" style="183" customWidth="1"/>
    <col min="12287" max="12287" width="0.140625" style="183" customWidth="1"/>
    <col min="12288" max="12290" width="0" style="183" hidden="1" customWidth="1"/>
    <col min="12291" max="12291" width="11.5703125" style="183" customWidth="1"/>
    <col min="12292" max="12292" width="11" style="183" customWidth="1"/>
    <col min="12293" max="12293" width="8.140625" style="183" customWidth="1"/>
    <col min="12294" max="12294" width="10.85546875" style="183" customWidth="1"/>
    <col min="12295" max="12295" width="11.140625" style="183" customWidth="1"/>
    <col min="12296" max="12296" width="7.7109375" style="183" customWidth="1"/>
    <col min="12297" max="12535" width="9.140625" style="183"/>
    <col min="12536" max="12536" width="4.28515625" style="183" customWidth="1"/>
    <col min="12537" max="12537" width="7.140625" style="183" customWidth="1"/>
    <col min="12538" max="12538" width="0" style="183" hidden="1" customWidth="1"/>
    <col min="12539" max="12539" width="43.28515625" style="183" customWidth="1"/>
    <col min="12540" max="12540" width="10.7109375" style="183" customWidth="1"/>
    <col min="12541" max="12541" width="11" style="183" customWidth="1"/>
    <col min="12542" max="12542" width="8.42578125" style="183" customWidth="1"/>
    <col min="12543" max="12543" width="0.140625" style="183" customWidth="1"/>
    <col min="12544" max="12546" width="0" style="183" hidden="1" customWidth="1"/>
    <col min="12547" max="12547" width="11.5703125" style="183" customWidth="1"/>
    <col min="12548" max="12548" width="11" style="183" customWidth="1"/>
    <col min="12549" max="12549" width="8.140625" style="183" customWidth="1"/>
    <col min="12550" max="12550" width="10.85546875" style="183" customWidth="1"/>
    <col min="12551" max="12551" width="11.140625" style="183" customWidth="1"/>
    <col min="12552" max="12552" width="7.7109375" style="183" customWidth="1"/>
    <col min="12553" max="12791" width="9.140625" style="183"/>
    <col min="12792" max="12792" width="4.28515625" style="183" customWidth="1"/>
    <col min="12793" max="12793" width="7.140625" style="183" customWidth="1"/>
    <col min="12794" max="12794" width="0" style="183" hidden="1" customWidth="1"/>
    <col min="12795" max="12795" width="43.28515625" style="183" customWidth="1"/>
    <col min="12796" max="12796" width="10.7109375" style="183" customWidth="1"/>
    <col min="12797" max="12797" width="11" style="183" customWidth="1"/>
    <col min="12798" max="12798" width="8.42578125" style="183" customWidth="1"/>
    <col min="12799" max="12799" width="0.140625" style="183" customWidth="1"/>
    <col min="12800" max="12802" width="0" style="183" hidden="1" customWidth="1"/>
    <col min="12803" max="12803" width="11.5703125" style="183" customWidth="1"/>
    <col min="12804" max="12804" width="11" style="183" customWidth="1"/>
    <col min="12805" max="12805" width="8.140625" style="183" customWidth="1"/>
    <col min="12806" max="12806" width="10.85546875" style="183" customWidth="1"/>
    <col min="12807" max="12807" width="11.140625" style="183" customWidth="1"/>
    <col min="12808" max="12808" width="7.7109375" style="183" customWidth="1"/>
    <col min="12809" max="13047" width="9.140625" style="183"/>
    <col min="13048" max="13048" width="4.28515625" style="183" customWidth="1"/>
    <col min="13049" max="13049" width="7.140625" style="183" customWidth="1"/>
    <col min="13050" max="13050" width="0" style="183" hidden="1" customWidth="1"/>
    <col min="13051" max="13051" width="43.28515625" style="183" customWidth="1"/>
    <col min="13052" max="13052" width="10.7109375" style="183" customWidth="1"/>
    <col min="13053" max="13053" width="11" style="183" customWidth="1"/>
    <col min="13054" max="13054" width="8.42578125" style="183" customWidth="1"/>
    <col min="13055" max="13055" width="0.140625" style="183" customWidth="1"/>
    <col min="13056" max="13058" width="0" style="183" hidden="1" customWidth="1"/>
    <col min="13059" max="13059" width="11.5703125" style="183" customWidth="1"/>
    <col min="13060" max="13060" width="11" style="183" customWidth="1"/>
    <col min="13061" max="13061" width="8.140625" style="183" customWidth="1"/>
    <col min="13062" max="13062" width="10.85546875" style="183" customWidth="1"/>
    <col min="13063" max="13063" width="11.140625" style="183" customWidth="1"/>
    <col min="13064" max="13064" width="7.7109375" style="183" customWidth="1"/>
    <col min="13065" max="13303" width="9.140625" style="183"/>
    <col min="13304" max="13304" width="4.28515625" style="183" customWidth="1"/>
    <col min="13305" max="13305" width="7.140625" style="183" customWidth="1"/>
    <col min="13306" max="13306" width="0" style="183" hidden="1" customWidth="1"/>
    <col min="13307" max="13307" width="43.28515625" style="183" customWidth="1"/>
    <col min="13308" max="13308" width="10.7109375" style="183" customWidth="1"/>
    <col min="13309" max="13309" width="11" style="183" customWidth="1"/>
    <col min="13310" max="13310" width="8.42578125" style="183" customWidth="1"/>
    <col min="13311" max="13311" width="0.140625" style="183" customWidth="1"/>
    <col min="13312" max="13314" width="0" style="183" hidden="1" customWidth="1"/>
    <col min="13315" max="13315" width="11.5703125" style="183" customWidth="1"/>
    <col min="13316" max="13316" width="11" style="183" customWidth="1"/>
    <col min="13317" max="13317" width="8.140625" style="183" customWidth="1"/>
    <col min="13318" max="13318" width="10.85546875" style="183" customWidth="1"/>
    <col min="13319" max="13319" width="11.140625" style="183" customWidth="1"/>
    <col min="13320" max="13320" width="7.7109375" style="183" customWidth="1"/>
    <col min="13321" max="13559" width="9.140625" style="183"/>
    <col min="13560" max="13560" width="4.28515625" style="183" customWidth="1"/>
    <col min="13561" max="13561" width="7.140625" style="183" customWidth="1"/>
    <col min="13562" max="13562" width="0" style="183" hidden="1" customWidth="1"/>
    <col min="13563" max="13563" width="43.28515625" style="183" customWidth="1"/>
    <col min="13564" max="13564" width="10.7109375" style="183" customWidth="1"/>
    <col min="13565" max="13565" width="11" style="183" customWidth="1"/>
    <col min="13566" max="13566" width="8.42578125" style="183" customWidth="1"/>
    <col min="13567" max="13567" width="0.140625" style="183" customWidth="1"/>
    <col min="13568" max="13570" width="0" style="183" hidden="1" customWidth="1"/>
    <col min="13571" max="13571" width="11.5703125" style="183" customWidth="1"/>
    <col min="13572" max="13572" width="11" style="183" customWidth="1"/>
    <col min="13573" max="13573" width="8.140625" style="183" customWidth="1"/>
    <col min="13574" max="13574" width="10.85546875" style="183" customWidth="1"/>
    <col min="13575" max="13575" width="11.140625" style="183" customWidth="1"/>
    <col min="13576" max="13576" width="7.7109375" style="183" customWidth="1"/>
    <col min="13577" max="13815" width="9.140625" style="183"/>
    <col min="13816" max="13816" width="4.28515625" style="183" customWidth="1"/>
    <col min="13817" max="13817" width="7.140625" style="183" customWidth="1"/>
    <col min="13818" max="13818" width="0" style="183" hidden="1" customWidth="1"/>
    <col min="13819" max="13819" width="43.28515625" style="183" customWidth="1"/>
    <col min="13820" max="13820" width="10.7109375" style="183" customWidth="1"/>
    <col min="13821" max="13821" width="11" style="183" customWidth="1"/>
    <col min="13822" max="13822" width="8.42578125" style="183" customWidth="1"/>
    <col min="13823" max="13823" width="0.140625" style="183" customWidth="1"/>
    <col min="13824" max="13826" width="0" style="183" hidden="1" customWidth="1"/>
    <col min="13827" max="13827" width="11.5703125" style="183" customWidth="1"/>
    <col min="13828" max="13828" width="11" style="183" customWidth="1"/>
    <col min="13829" max="13829" width="8.140625" style="183" customWidth="1"/>
    <col min="13830" max="13830" width="10.85546875" style="183" customWidth="1"/>
    <col min="13831" max="13831" width="11.140625" style="183" customWidth="1"/>
    <col min="13832" max="13832" width="7.7109375" style="183" customWidth="1"/>
    <col min="13833" max="14071" width="9.140625" style="183"/>
    <col min="14072" max="14072" width="4.28515625" style="183" customWidth="1"/>
    <col min="14073" max="14073" width="7.140625" style="183" customWidth="1"/>
    <col min="14074" max="14074" width="0" style="183" hidden="1" customWidth="1"/>
    <col min="14075" max="14075" width="43.28515625" style="183" customWidth="1"/>
    <col min="14076" max="14076" width="10.7109375" style="183" customWidth="1"/>
    <col min="14077" max="14077" width="11" style="183" customWidth="1"/>
    <col min="14078" max="14078" width="8.42578125" style="183" customWidth="1"/>
    <col min="14079" max="14079" width="0.140625" style="183" customWidth="1"/>
    <col min="14080" max="14082" width="0" style="183" hidden="1" customWidth="1"/>
    <col min="14083" max="14083" width="11.5703125" style="183" customWidth="1"/>
    <col min="14084" max="14084" width="11" style="183" customWidth="1"/>
    <col min="14085" max="14085" width="8.140625" style="183" customWidth="1"/>
    <col min="14086" max="14086" width="10.85546875" style="183" customWidth="1"/>
    <col min="14087" max="14087" width="11.140625" style="183" customWidth="1"/>
    <col min="14088" max="14088" width="7.7109375" style="183" customWidth="1"/>
    <col min="14089" max="14327" width="9.140625" style="183"/>
    <col min="14328" max="14328" width="4.28515625" style="183" customWidth="1"/>
    <col min="14329" max="14329" width="7.140625" style="183" customWidth="1"/>
    <col min="14330" max="14330" width="0" style="183" hidden="1" customWidth="1"/>
    <col min="14331" max="14331" width="43.28515625" style="183" customWidth="1"/>
    <col min="14332" max="14332" width="10.7109375" style="183" customWidth="1"/>
    <col min="14333" max="14333" width="11" style="183" customWidth="1"/>
    <col min="14334" max="14334" width="8.42578125" style="183" customWidth="1"/>
    <col min="14335" max="14335" width="0.140625" style="183" customWidth="1"/>
    <col min="14336" max="14338" width="0" style="183" hidden="1" customWidth="1"/>
    <col min="14339" max="14339" width="11.5703125" style="183" customWidth="1"/>
    <col min="14340" max="14340" width="11" style="183" customWidth="1"/>
    <col min="14341" max="14341" width="8.140625" style="183" customWidth="1"/>
    <col min="14342" max="14342" width="10.85546875" style="183" customWidth="1"/>
    <col min="14343" max="14343" width="11.140625" style="183" customWidth="1"/>
    <col min="14344" max="14344" width="7.7109375" style="183" customWidth="1"/>
    <col min="14345" max="14583" width="9.140625" style="183"/>
    <col min="14584" max="14584" width="4.28515625" style="183" customWidth="1"/>
    <col min="14585" max="14585" width="7.140625" style="183" customWidth="1"/>
    <col min="14586" max="14586" width="0" style="183" hidden="1" customWidth="1"/>
    <col min="14587" max="14587" width="43.28515625" style="183" customWidth="1"/>
    <col min="14588" max="14588" width="10.7109375" style="183" customWidth="1"/>
    <col min="14589" max="14589" width="11" style="183" customWidth="1"/>
    <col min="14590" max="14590" width="8.42578125" style="183" customWidth="1"/>
    <col min="14591" max="14591" width="0.140625" style="183" customWidth="1"/>
    <col min="14592" max="14594" width="0" style="183" hidden="1" customWidth="1"/>
    <col min="14595" max="14595" width="11.5703125" style="183" customWidth="1"/>
    <col min="14596" max="14596" width="11" style="183" customWidth="1"/>
    <col min="14597" max="14597" width="8.140625" style="183" customWidth="1"/>
    <col min="14598" max="14598" width="10.85546875" style="183" customWidth="1"/>
    <col min="14599" max="14599" width="11.140625" style="183" customWidth="1"/>
    <col min="14600" max="14600" width="7.7109375" style="183" customWidth="1"/>
    <col min="14601" max="14839" width="9.140625" style="183"/>
    <col min="14840" max="14840" width="4.28515625" style="183" customWidth="1"/>
    <col min="14841" max="14841" width="7.140625" style="183" customWidth="1"/>
    <col min="14842" max="14842" width="0" style="183" hidden="1" customWidth="1"/>
    <col min="14843" max="14843" width="43.28515625" style="183" customWidth="1"/>
    <col min="14844" max="14844" width="10.7109375" style="183" customWidth="1"/>
    <col min="14845" max="14845" width="11" style="183" customWidth="1"/>
    <col min="14846" max="14846" width="8.42578125" style="183" customWidth="1"/>
    <col min="14847" max="14847" width="0.140625" style="183" customWidth="1"/>
    <col min="14848" max="14850" width="0" style="183" hidden="1" customWidth="1"/>
    <col min="14851" max="14851" width="11.5703125" style="183" customWidth="1"/>
    <col min="14852" max="14852" width="11" style="183" customWidth="1"/>
    <col min="14853" max="14853" width="8.140625" style="183" customWidth="1"/>
    <col min="14854" max="14854" width="10.85546875" style="183" customWidth="1"/>
    <col min="14855" max="14855" width="11.140625" style="183" customWidth="1"/>
    <col min="14856" max="14856" width="7.7109375" style="183" customWidth="1"/>
    <col min="14857" max="15095" width="9.140625" style="183"/>
    <col min="15096" max="15096" width="4.28515625" style="183" customWidth="1"/>
    <col min="15097" max="15097" width="7.140625" style="183" customWidth="1"/>
    <col min="15098" max="15098" width="0" style="183" hidden="1" customWidth="1"/>
    <col min="15099" max="15099" width="43.28515625" style="183" customWidth="1"/>
    <col min="15100" max="15100" width="10.7109375" style="183" customWidth="1"/>
    <col min="15101" max="15101" width="11" style="183" customWidth="1"/>
    <col min="15102" max="15102" width="8.42578125" style="183" customWidth="1"/>
    <col min="15103" max="15103" width="0.140625" style="183" customWidth="1"/>
    <col min="15104" max="15106" width="0" style="183" hidden="1" customWidth="1"/>
    <col min="15107" max="15107" width="11.5703125" style="183" customWidth="1"/>
    <col min="15108" max="15108" width="11" style="183" customWidth="1"/>
    <col min="15109" max="15109" width="8.140625" style="183" customWidth="1"/>
    <col min="15110" max="15110" width="10.85546875" style="183" customWidth="1"/>
    <col min="15111" max="15111" width="11.140625" style="183" customWidth="1"/>
    <col min="15112" max="15112" width="7.7109375" style="183" customWidth="1"/>
    <col min="15113" max="15351" width="9.140625" style="183"/>
    <col min="15352" max="15352" width="4.28515625" style="183" customWidth="1"/>
    <col min="15353" max="15353" width="7.140625" style="183" customWidth="1"/>
    <col min="15354" max="15354" width="0" style="183" hidden="1" customWidth="1"/>
    <col min="15355" max="15355" width="43.28515625" style="183" customWidth="1"/>
    <col min="15356" max="15356" width="10.7109375" style="183" customWidth="1"/>
    <col min="15357" max="15357" width="11" style="183" customWidth="1"/>
    <col min="15358" max="15358" width="8.42578125" style="183" customWidth="1"/>
    <col min="15359" max="15359" width="0.140625" style="183" customWidth="1"/>
    <col min="15360" max="15362" width="0" style="183" hidden="1" customWidth="1"/>
    <col min="15363" max="15363" width="11.5703125" style="183" customWidth="1"/>
    <col min="15364" max="15364" width="11" style="183" customWidth="1"/>
    <col min="15365" max="15365" width="8.140625" style="183" customWidth="1"/>
    <col min="15366" max="15366" width="10.85546875" style="183" customWidth="1"/>
    <col min="15367" max="15367" width="11.140625" style="183" customWidth="1"/>
    <col min="15368" max="15368" width="7.7109375" style="183" customWidth="1"/>
    <col min="15369" max="15607" width="9.140625" style="183"/>
    <col min="15608" max="15608" width="4.28515625" style="183" customWidth="1"/>
    <col min="15609" max="15609" width="7.140625" style="183" customWidth="1"/>
    <col min="15610" max="15610" width="0" style="183" hidden="1" customWidth="1"/>
    <col min="15611" max="15611" width="43.28515625" style="183" customWidth="1"/>
    <col min="15612" max="15612" width="10.7109375" style="183" customWidth="1"/>
    <col min="15613" max="15613" width="11" style="183" customWidth="1"/>
    <col min="15614" max="15614" width="8.42578125" style="183" customWidth="1"/>
    <col min="15615" max="15615" width="0.140625" style="183" customWidth="1"/>
    <col min="15616" max="15618" width="0" style="183" hidden="1" customWidth="1"/>
    <col min="15619" max="15619" width="11.5703125" style="183" customWidth="1"/>
    <col min="15620" max="15620" width="11" style="183" customWidth="1"/>
    <col min="15621" max="15621" width="8.140625" style="183" customWidth="1"/>
    <col min="15622" max="15622" width="10.85546875" style="183" customWidth="1"/>
    <col min="15623" max="15623" width="11.140625" style="183" customWidth="1"/>
    <col min="15624" max="15624" width="7.7109375" style="183" customWidth="1"/>
    <col min="15625" max="15863" width="9.140625" style="183"/>
    <col min="15864" max="15864" width="4.28515625" style="183" customWidth="1"/>
    <col min="15865" max="15865" width="7.140625" style="183" customWidth="1"/>
    <col min="15866" max="15866" width="0" style="183" hidden="1" customWidth="1"/>
    <col min="15867" max="15867" width="43.28515625" style="183" customWidth="1"/>
    <col min="15868" max="15868" width="10.7109375" style="183" customWidth="1"/>
    <col min="15869" max="15869" width="11" style="183" customWidth="1"/>
    <col min="15870" max="15870" width="8.42578125" style="183" customWidth="1"/>
    <col min="15871" max="15871" width="0.140625" style="183" customWidth="1"/>
    <col min="15872" max="15874" width="0" style="183" hidden="1" customWidth="1"/>
    <col min="15875" max="15875" width="11.5703125" style="183" customWidth="1"/>
    <col min="15876" max="15876" width="11" style="183" customWidth="1"/>
    <col min="15877" max="15877" width="8.140625" style="183" customWidth="1"/>
    <col min="15878" max="15878" width="10.85546875" style="183" customWidth="1"/>
    <col min="15879" max="15879" width="11.140625" style="183" customWidth="1"/>
    <col min="15880" max="15880" width="7.7109375" style="183" customWidth="1"/>
    <col min="15881" max="16119" width="9.140625" style="183"/>
    <col min="16120" max="16120" width="4.28515625" style="183" customWidth="1"/>
    <col min="16121" max="16121" width="7.140625" style="183" customWidth="1"/>
    <col min="16122" max="16122" width="0" style="183" hidden="1" customWidth="1"/>
    <col min="16123" max="16123" width="43.28515625" style="183" customWidth="1"/>
    <col min="16124" max="16124" width="10.7109375" style="183" customWidth="1"/>
    <col min="16125" max="16125" width="11" style="183" customWidth="1"/>
    <col min="16126" max="16126" width="8.42578125" style="183" customWidth="1"/>
    <col min="16127" max="16127" width="0.140625" style="183" customWidth="1"/>
    <col min="16128" max="16130" width="0" style="183" hidden="1" customWidth="1"/>
    <col min="16131" max="16131" width="11.5703125" style="183" customWidth="1"/>
    <col min="16132" max="16132" width="11" style="183" customWidth="1"/>
    <col min="16133" max="16133" width="8.140625" style="183" customWidth="1"/>
    <col min="16134" max="16134" width="10.85546875" style="183" customWidth="1"/>
    <col min="16135" max="16135" width="11.140625" style="183" customWidth="1"/>
    <col min="16136" max="16136" width="7.7109375" style="183" customWidth="1"/>
    <col min="16137" max="16384" width="9.140625" style="183"/>
  </cols>
  <sheetData>
    <row r="1" spans="1:12" x14ac:dyDescent="0.25">
      <c r="L1" s="184" t="s">
        <v>60</v>
      </c>
    </row>
    <row r="2" spans="1:12" x14ac:dyDescent="0.25">
      <c r="L2" s="184"/>
    </row>
    <row r="3" spans="1:12" s="186" customFormat="1" x14ac:dyDescent="0.25">
      <c r="A3" s="424" t="s">
        <v>61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</row>
    <row r="4" spans="1:12" s="190" customFormat="1" ht="16.5" customHeight="1" x14ac:dyDescent="0.25">
      <c r="A4" s="187"/>
      <c r="B4" s="188"/>
      <c r="C4" s="189"/>
      <c r="D4" s="425" t="s">
        <v>4</v>
      </c>
      <c r="E4" s="426"/>
      <c r="F4" s="427"/>
      <c r="G4" s="425" t="s">
        <v>62</v>
      </c>
      <c r="H4" s="426"/>
      <c r="I4" s="427"/>
      <c r="J4" s="428" t="s">
        <v>63</v>
      </c>
      <c r="K4" s="429"/>
      <c r="L4" s="430"/>
    </row>
    <row r="5" spans="1:12" s="198" customFormat="1" ht="24" customHeight="1" x14ac:dyDescent="0.25">
      <c r="A5" s="191" t="s">
        <v>2</v>
      </c>
      <c r="B5" s="192" t="s">
        <v>64</v>
      </c>
      <c r="C5" s="193" t="s">
        <v>174</v>
      </c>
      <c r="D5" s="194" t="s">
        <v>65</v>
      </c>
      <c r="E5" s="195" t="s">
        <v>6</v>
      </c>
      <c r="F5" s="196" t="s">
        <v>66</v>
      </c>
      <c r="G5" s="197" t="s">
        <v>65</v>
      </c>
      <c r="H5" s="195" t="s">
        <v>6</v>
      </c>
      <c r="I5" s="196" t="s">
        <v>66</v>
      </c>
      <c r="J5" s="194" t="s">
        <v>65</v>
      </c>
      <c r="K5" s="195" t="s">
        <v>6</v>
      </c>
      <c r="L5" s="196" t="s">
        <v>66</v>
      </c>
    </row>
    <row r="6" spans="1:12" s="199" customFormat="1" ht="15" customHeight="1" x14ac:dyDescent="0.2">
      <c r="A6" s="152"/>
      <c r="B6" s="152" t="s">
        <v>67</v>
      </c>
      <c r="C6" s="160" t="s">
        <v>68</v>
      </c>
      <c r="D6" s="139">
        <v>2621911</v>
      </c>
      <c r="E6" s="139">
        <v>2302246.33</v>
      </c>
      <c r="F6" s="140">
        <f t="shared" ref="F6:F7" si="0">E6/D6*100</f>
        <v>87.807951147083187</v>
      </c>
      <c r="G6" s="139">
        <v>0</v>
      </c>
      <c r="H6" s="139">
        <f t="shared" ref="H6:H37" si="1">E6-K6</f>
        <v>0</v>
      </c>
      <c r="I6" s="140">
        <v>0</v>
      </c>
      <c r="J6" s="139">
        <v>2621911</v>
      </c>
      <c r="K6" s="139">
        <v>2302246.33</v>
      </c>
      <c r="L6" s="140">
        <f t="shared" ref="L6:L17" si="2">K6/J6*100</f>
        <v>87.807951147083187</v>
      </c>
    </row>
    <row r="7" spans="1:12" s="199" customFormat="1" ht="15" customHeight="1" x14ac:dyDescent="0.2">
      <c r="A7" s="152"/>
      <c r="B7" s="152" t="s">
        <v>69</v>
      </c>
      <c r="C7" s="161" t="s">
        <v>70</v>
      </c>
      <c r="D7" s="139">
        <v>27570</v>
      </c>
      <c r="E7" s="139">
        <v>26210.31</v>
      </c>
      <c r="F7" s="140">
        <f t="shared" si="0"/>
        <v>95.068226332970625</v>
      </c>
      <c r="G7" s="139">
        <v>27570</v>
      </c>
      <c r="H7" s="139">
        <f t="shared" si="1"/>
        <v>26210.31</v>
      </c>
      <c r="I7" s="140">
        <f>H7/G7*100</f>
        <v>95.068226332970625</v>
      </c>
      <c r="J7" s="139">
        <v>0</v>
      </c>
      <c r="K7" s="139">
        <v>0</v>
      </c>
      <c r="L7" s="140">
        <v>0</v>
      </c>
    </row>
    <row r="8" spans="1:12" s="199" customFormat="1" ht="15" customHeight="1" x14ac:dyDescent="0.2">
      <c r="A8" s="152"/>
      <c r="B8" s="152" t="s">
        <v>71</v>
      </c>
      <c r="C8" s="161" t="s">
        <v>72</v>
      </c>
      <c r="D8" s="139">
        <v>1023990.53</v>
      </c>
      <c r="E8" s="139">
        <v>471337.15</v>
      </c>
      <c r="F8" s="140">
        <f t="shared" ref="F8:F21" si="3">E8/D8*100</f>
        <v>46.029444237145434</v>
      </c>
      <c r="G8" s="139">
        <f>D8-J8</f>
        <v>471337.53</v>
      </c>
      <c r="H8" s="139">
        <f t="shared" si="1"/>
        <v>471337.15</v>
      </c>
      <c r="I8" s="140">
        <f t="shared" ref="I8:I21" si="4">H8/G8*100</f>
        <v>99.999919378369896</v>
      </c>
      <c r="J8" s="139">
        <v>552653</v>
      </c>
      <c r="K8" s="139">
        <v>0</v>
      </c>
      <c r="L8" s="140">
        <f t="shared" si="2"/>
        <v>0</v>
      </c>
    </row>
    <row r="9" spans="1:12" s="200" customFormat="1" ht="15" customHeight="1" x14ac:dyDescent="0.2">
      <c r="A9" s="134" t="s">
        <v>15</v>
      </c>
      <c r="B9" s="134"/>
      <c r="C9" s="162" t="s">
        <v>16</v>
      </c>
      <c r="D9" s="135">
        <f>SUM(D6:D8)</f>
        <v>3673471.5300000003</v>
      </c>
      <c r="E9" s="135">
        <f>SUM(E6:E8)</f>
        <v>2799793.79</v>
      </c>
      <c r="F9" s="141">
        <f t="shared" si="3"/>
        <v>76.216564280818034</v>
      </c>
      <c r="G9" s="135">
        <f>SUM(G6:G8)</f>
        <v>498907.53</v>
      </c>
      <c r="H9" s="135">
        <f t="shared" si="1"/>
        <v>497547.45999999996</v>
      </c>
      <c r="I9" s="141">
        <f t="shared" si="4"/>
        <v>99.727390364302565</v>
      </c>
      <c r="J9" s="135">
        <f>SUM(J6:J8)</f>
        <v>3174564</v>
      </c>
      <c r="K9" s="135">
        <f>SUM(K6:K8)</f>
        <v>2302246.33</v>
      </c>
      <c r="L9" s="141">
        <f t="shared" si="2"/>
        <v>72.52165431221421</v>
      </c>
    </row>
    <row r="10" spans="1:12" s="201" customFormat="1" ht="15" customHeight="1" x14ac:dyDescent="0.2">
      <c r="A10" s="152"/>
      <c r="B10" s="137" t="s">
        <v>73</v>
      </c>
      <c r="C10" s="163" t="s">
        <v>74</v>
      </c>
      <c r="D10" s="153">
        <v>2998</v>
      </c>
      <c r="E10" s="144">
        <v>2978.8</v>
      </c>
      <c r="F10" s="140">
        <f t="shared" si="3"/>
        <v>99.359573048699133</v>
      </c>
      <c r="G10" s="138">
        <v>2998</v>
      </c>
      <c r="H10" s="139">
        <f t="shared" si="1"/>
        <v>2978.8</v>
      </c>
      <c r="I10" s="140">
        <f t="shared" si="4"/>
        <v>99.359573048699133</v>
      </c>
      <c r="J10" s="139">
        <v>0</v>
      </c>
      <c r="K10" s="139">
        <v>0</v>
      </c>
      <c r="L10" s="140">
        <v>0</v>
      </c>
    </row>
    <row r="11" spans="1:12" s="201" customFormat="1" ht="15" customHeight="1" x14ac:dyDescent="0.2">
      <c r="A11" s="152"/>
      <c r="B11" s="137" t="s">
        <v>75</v>
      </c>
      <c r="C11" s="163" t="s">
        <v>183</v>
      </c>
      <c r="D11" s="153">
        <v>210</v>
      </c>
      <c r="E11" s="147">
        <v>210</v>
      </c>
      <c r="F11" s="140">
        <f t="shared" si="3"/>
        <v>100</v>
      </c>
      <c r="G11" s="138">
        <v>210</v>
      </c>
      <c r="H11" s="139">
        <f t="shared" si="1"/>
        <v>210</v>
      </c>
      <c r="I11" s="140">
        <f t="shared" si="4"/>
        <v>100</v>
      </c>
      <c r="J11" s="139">
        <v>0</v>
      </c>
      <c r="K11" s="139">
        <v>0</v>
      </c>
      <c r="L11" s="140">
        <v>0</v>
      </c>
    </row>
    <row r="12" spans="1:12" s="201" customFormat="1" ht="15" customHeight="1" x14ac:dyDescent="0.2">
      <c r="A12" s="152"/>
      <c r="B12" s="137" t="s">
        <v>76</v>
      </c>
      <c r="C12" s="163" t="s">
        <v>77</v>
      </c>
      <c r="D12" s="153">
        <v>859824.58</v>
      </c>
      <c r="E12" s="144">
        <v>854126.95</v>
      </c>
      <c r="F12" s="140">
        <f t="shared" si="3"/>
        <v>99.337349718473973</v>
      </c>
      <c r="G12" s="138">
        <f>D12-J12</f>
        <v>256804.25</v>
      </c>
      <c r="H12" s="139">
        <f t="shared" si="1"/>
        <v>251106.62</v>
      </c>
      <c r="I12" s="140">
        <f t="shared" si="4"/>
        <v>97.781333447557813</v>
      </c>
      <c r="J12" s="139">
        <v>603020.32999999996</v>
      </c>
      <c r="K12" s="139">
        <v>603020.32999999996</v>
      </c>
      <c r="L12" s="140">
        <f t="shared" si="2"/>
        <v>100</v>
      </c>
    </row>
    <row r="13" spans="1:12" s="201" customFormat="1" ht="15" customHeight="1" x14ac:dyDescent="0.2">
      <c r="A13" s="152"/>
      <c r="B13" s="137" t="s">
        <v>78</v>
      </c>
      <c r="C13" s="163" t="s">
        <v>79</v>
      </c>
      <c r="D13" s="153">
        <v>2830757</v>
      </c>
      <c r="E13" s="144">
        <v>2094871.48</v>
      </c>
      <c r="F13" s="140">
        <f t="shared" si="3"/>
        <v>74.003931810466256</v>
      </c>
      <c r="G13" s="138">
        <f>D13-J13</f>
        <v>660641</v>
      </c>
      <c r="H13" s="139">
        <f t="shared" si="1"/>
        <v>583494.99</v>
      </c>
      <c r="I13" s="140">
        <f t="shared" si="4"/>
        <v>88.322551885214509</v>
      </c>
      <c r="J13" s="139">
        <v>2170116</v>
      </c>
      <c r="K13" s="139">
        <v>1511376.49</v>
      </c>
      <c r="L13" s="140">
        <f t="shared" si="2"/>
        <v>69.644963218556057</v>
      </c>
    </row>
    <row r="14" spans="1:12" s="201" customFormat="1" ht="15" customHeight="1" x14ac:dyDescent="0.2">
      <c r="A14" s="152"/>
      <c r="B14" s="137" t="s">
        <v>312</v>
      </c>
      <c r="C14" s="163" t="s">
        <v>72</v>
      </c>
      <c r="D14" s="153">
        <v>70053</v>
      </c>
      <c r="E14" s="144">
        <v>69548</v>
      </c>
      <c r="F14" s="140">
        <f t="shared" si="3"/>
        <v>99.279117239804151</v>
      </c>
      <c r="G14" s="138">
        <v>70053</v>
      </c>
      <c r="H14" s="139">
        <f t="shared" si="1"/>
        <v>69548</v>
      </c>
      <c r="I14" s="140">
        <f t="shared" si="4"/>
        <v>99.279117239804151</v>
      </c>
      <c r="J14" s="139">
        <v>0</v>
      </c>
      <c r="K14" s="139">
        <v>0</v>
      </c>
      <c r="L14" s="140">
        <v>0</v>
      </c>
    </row>
    <row r="15" spans="1:12" s="186" customFormat="1" ht="15" customHeight="1" x14ac:dyDescent="0.2">
      <c r="A15" s="134" t="s">
        <v>17</v>
      </c>
      <c r="B15" s="134"/>
      <c r="C15" s="162" t="s">
        <v>18</v>
      </c>
      <c r="D15" s="135">
        <f>SUM(D10:D14)</f>
        <v>3763842.58</v>
      </c>
      <c r="E15" s="135">
        <f>SUM(E10:E14)</f>
        <v>3021735.23</v>
      </c>
      <c r="F15" s="141">
        <f t="shared" si="3"/>
        <v>80.283252175759173</v>
      </c>
      <c r="G15" s="135">
        <f>SUM(G10:G14)</f>
        <v>990706.25</v>
      </c>
      <c r="H15" s="135">
        <f t="shared" si="1"/>
        <v>907338.41000000015</v>
      </c>
      <c r="I15" s="141">
        <f t="shared" si="4"/>
        <v>91.585009179057892</v>
      </c>
      <c r="J15" s="135">
        <f>SUM(J10:J13)</f>
        <v>2773136.33</v>
      </c>
      <c r="K15" s="135">
        <f>SUM(K10:K13)</f>
        <v>2114396.8199999998</v>
      </c>
      <c r="L15" s="141">
        <f t="shared" si="2"/>
        <v>76.245686053234891</v>
      </c>
    </row>
    <row r="16" spans="1:12" s="201" customFormat="1" ht="15" customHeight="1" x14ac:dyDescent="0.2">
      <c r="A16" s="152"/>
      <c r="B16" s="137" t="s">
        <v>80</v>
      </c>
      <c r="C16" s="163" t="s">
        <v>81</v>
      </c>
      <c r="D16" s="138">
        <v>1942778</v>
      </c>
      <c r="E16" s="155">
        <v>1596708.1</v>
      </c>
      <c r="F16" s="140">
        <f t="shared" ref="F16" si="5">E16/D16*100</f>
        <v>82.186853052690537</v>
      </c>
      <c r="G16" s="138">
        <f>D16-J16</f>
        <v>308762</v>
      </c>
      <c r="H16" s="139">
        <f t="shared" si="1"/>
        <v>113647.63000000012</v>
      </c>
      <c r="I16" s="140">
        <f t="shared" si="4"/>
        <v>36.807518412239887</v>
      </c>
      <c r="J16" s="139">
        <v>1634016</v>
      </c>
      <c r="K16" s="139">
        <v>1483060.47</v>
      </c>
      <c r="L16" s="140">
        <f t="shared" si="2"/>
        <v>90.761685932083893</v>
      </c>
    </row>
    <row r="17" spans="1:12" s="186" customFormat="1" ht="15" customHeight="1" x14ac:dyDescent="0.2">
      <c r="A17" s="134" t="s">
        <v>20</v>
      </c>
      <c r="B17" s="134"/>
      <c r="C17" s="162" t="s">
        <v>21</v>
      </c>
      <c r="D17" s="135">
        <f>D16</f>
        <v>1942778</v>
      </c>
      <c r="E17" s="135">
        <f>E16</f>
        <v>1596708.1</v>
      </c>
      <c r="F17" s="141">
        <f t="shared" si="3"/>
        <v>82.186853052690537</v>
      </c>
      <c r="G17" s="135">
        <f>G16</f>
        <v>308762</v>
      </c>
      <c r="H17" s="135">
        <f t="shared" si="1"/>
        <v>113647.63000000012</v>
      </c>
      <c r="I17" s="141">
        <f t="shared" si="4"/>
        <v>36.807518412239887</v>
      </c>
      <c r="J17" s="135">
        <f>J16</f>
        <v>1634016</v>
      </c>
      <c r="K17" s="135">
        <f>K16</f>
        <v>1483060.47</v>
      </c>
      <c r="L17" s="141">
        <f t="shared" si="2"/>
        <v>90.761685932083893</v>
      </c>
    </row>
    <row r="18" spans="1:12" s="201" customFormat="1" ht="15" customHeight="1" x14ac:dyDescent="0.2">
      <c r="A18" s="152"/>
      <c r="B18" s="137" t="s">
        <v>82</v>
      </c>
      <c r="C18" s="163" t="s">
        <v>83</v>
      </c>
      <c r="D18" s="153">
        <v>229500</v>
      </c>
      <c r="E18" s="144">
        <v>45000</v>
      </c>
      <c r="F18" s="140">
        <f t="shared" ref="F18:F20" si="6">E18/D18*100</f>
        <v>19.607843137254903</v>
      </c>
      <c r="G18" s="138">
        <v>229500</v>
      </c>
      <c r="H18" s="139">
        <f t="shared" si="1"/>
        <v>45000</v>
      </c>
      <c r="I18" s="140">
        <f t="shared" si="4"/>
        <v>19.607843137254903</v>
      </c>
      <c r="J18" s="139">
        <v>0</v>
      </c>
      <c r="K18" s="139">
        <v>0</v>
      </c>
      <c r="L18" s="140">
        <v>0</v>
      </c>
    </row>
    <row r="19" spans="1:12" s="201" customFormat="1" ht="15" customHeight="1" x14ac:dyDescent="0.2">
      <c r="A19" s="152"/>
      <c r="B19" s="137" t="s">
        <v>84</v>
      </c>
      <c r="C19" s="163" t="s">
        <v>85</v>
      </c>
      <c r="D19" s="153">
        <v>20000</v>
      </c>
      <c r="E19" s="144">
        <v>15000</v>
      </c>
      <c r="F19" s="140">
        <f t="shared" si="6"/>
        <v>75</v>
      </c>
      <c r="G19" s="138">
        <v>20000</v>
      </c>
      <c r="H19" s="139">
        <f t="shared" si="1"/>
        <v>15000</v>
      </c>
      <c r="I19" s="140">
        <f>H19/G19*100</f>
        <v>75</v>
      </c>
      <c r="J19" s="139">
        <v>0</v>
      </c>
      <c r="K19" s="139">
        <v>0</v>
      </c>
      <c r="L19" s="140">
        <v>0</v>
      </c>
    </row>
    <row r="20" spans="1:12" s="201" customFormat="1" ht="15" customHeight="1" x14ac:dyDescent="0.2">
      <c r="A20" s="152"/>
      <c r="B20" s="137" t="s">
        <v>309</v>
      </c>
      <c r="C20" s="163" t="s">
        <v>72</v>
      </c>
      <c r="D20" s="153">
        <v>5846</v>
      </c>
      <c r="E20" s="144">
        <v>5845.76</v>
      </c>
      <c r="F20" s="140">
        <f t="shared" si="6"/>
        <v>99.995894628806028</v>
      </c>
      <c r="G20" s="138">
        <v>5846</v>
      </c>
      <c r="H20" s="139">
        <f t="shared" si="1"/>
        <v>5845.76</v>
      </c>
      <c r="I20" s="140">
        <f>H20/G20*100</f>
        <v>99.995894628806028</v>
      </c>
      <c r="J20" s="139">
        <v>0</v>
      </c>
      <c r="K20" s="139">
        <v>0</v>
      </c>
      <c r="L20" s="140">
        <v>0</v>
      </c>
    </row>
    <row r="21" spans="1:12" s="186" customFormat="1" ht="15" customHeight="1" x14ac:dyDescent="0.2">
      <c r="A21" s="134" t="s">
        <v>86</v>
      </c>
      <c r="B21" s="134"/>
      <c r="C21" s="162" t="s">
        <v>87</v>
      </c>
      <c r="D21" s="135">
        <f>SUM(D18:D20)</f>
        <v>255346</v>
      </c>
      <c r="E21" s="135">
        <f>SUM(E18:E20)</f>
        <v>65845.759999999995</v>
      </c>
      <c r="F21" s="141">
        <f t="shared" si="3"/>
        <v>25.786877413392023</v>
      </c>
      <c r="G21" s="135">
        <f>SUM(G18:G20)</f>
        <v>255346</v>
      </c>
      <c r="H21" s="135">
        <f t="shared" si="1"/>
        <v>65845.759999999995</v>
      </c>
      <c r="I21" s="141">
        <f t="shared" si="4"/>
        <v>25.786877413392023</v>
      </c>
      <c r="J21" s="135">
        <f>SUM(J18:J18)</f>
        <v>0</v>
      </c>
      <c r="K21" s="135">
        <f>SUM(K18:K18)</f>
        <v>0</v>
      </c>
      <c r="L21" s="141">
        <v>0</v>
      </c>
    </row>
    <row r="22" spans="1:12" s="201" customFormat="1" ht="15" customHeight="1" x14ac:dyDescent="0.2">
      <c r="A22" s="152"/>
      <c r="B22" s="137" t="s">
        <v>88</v>
      </c>
      <c r="C22" s="163" t="s">
        <v>89</v>
      </c>
      <c r="D22" s="138">
        <v>98696</v>
      </c>
      <c r="E22" s="144">
        <v>98695.34</v>
      </c>
      <c r="F22" s="140">
        <f t="shared" ref="F22:F40" si="7">E22/D22*100</f>
        <v>99.999331279889759</v>
      </c>
      <c r="G22" s="138">
        <v>98696</v>
      </c>
      <c r="H22" s="139">
        <f t="shared" si="1"/>
        <v>98695.34</v>
      </c>
      <c r="I22" s="140">
        <f t="shared" ref="I22:I33" si="8">H22/G22*100</f>
        <v>99.999331279889759</v>
      </c>
      <c r="J22" s="139">
        <v>0</v>
      </c>
      <c r="K22" s="139">
        <v>0</v>
      </c>
      <c r="L22" s="140">
        <v>0</v>
      </c>
    </row>
    <row r="23" spans="1:12" s="201" customFormat="1" ht="15" customHeight="1" x14ac:dyDescent="0.2">
      <c r="A23" s="152"/>
      <c r="B23" s="137" t="s">
        <v>90</v>
      </c>
      <c r="C23" s="163" t="s">
        <v>313</v>
      </c>
      <c r="D23" s="138">
        <v>166525</v>
      </c>
      <c r="E23" s="144">
        <v>97477.11</v>
      </c>
      <c r="F23" s="140">
        <f t="shared" si="7"/>
        <v>58.536021618375621</v>
      </c>
      <c r="G23" s="138">
        <v>166525</v>
      </c>
      <c r="H23" s="139">
        <f t="shared" si="1"/>
        <v>97477.11</v>
      </c>
      <c r="I23" s="140">
        <f t="shared" si="8"/>
        <v>58.536021618375621</v>
      </c>
      <c r="J23" s="139">
        <v>0</v>
      </c>
      <c r="K23" s="139">
        <v>0</v>
      </c>
      <c r="L23" s="140">
        <v>0</v>
      </c>
    </row>
    <row r="24" spans="1:12" s="201" customFormat="1" ht="15" customHeight="1" x14ac:dyDescent="0.2">
      <c r="A24" s="152"/>
      <c r="B24" s="137" t="s">
        <v>91</v>
      </c>
      <c r="C24" s="163" t="s">
        <v>314</v>
      </c>
      <c r="D24" s="138">
        <v>4000543</v>
      </c>
      <c r="E24" s="144">
        <v>3153940</v>
      </c>
      <c r="F24" s="140">
        <f t="shared" si="7"/>
        <v>78.837797768952868</v>
      </c>
      <c r="G24" s="138">
        <f>D24-J24</f>
        <v>3970643</v>
      </c>
      <c r="H24" s="139">
        <f t="shared" si="1"/>
        <v>3124040</v>
      </c>
      <c r="I24" s="140">
        <f t="shared" si="8"/>
        <v>78.678440746246892</v>
      </c>
      <c r="J24" s="139">
        <v>29900</v>
      </c>
      <c r="K24" s="139">
        <v>29900</v>
      </c>
      <c r="L24" s="140">
        <f t="shared" ref="L24" si="9">K24/J24*100</f>
        <v>100</v>
      </c>
    </row>
    <row r="25" spans="1:12" s="201" customFormat="1" ht="15" customHeight="1" x14ac:dyDescent="0.2">
      <c r="A25" s="152"/>
      <c r="B25" s="137" t="s">
        <v>93</v>
      </c>
      <c r="C25" s="163" t="s">
        <v>94</v>
      </c>
      <c r="D25" s="138">
        <v>18898</v>
      </c>
      <c r="E25" s="144">
        <v>18898</v>
      </c>
      <c r="F25" s="140">
        <f t="shared" si="7"/>
        <v>100</v>
      </c>
      <c r="G25" s="138">
        <v>18898</v>
      </c>
      <c r="H25" s="139">
        <f t="shared" si="1"/>
        <v>18898</v>
      </c>
      <c r="I25" s="140">
        <f t="shared" si="8"/>
        <v>100</v>
      </c>
      <c r="J25" s="139">
        <v>0</v>
      </c>
      <c r="K25" s="139">
        <v>0</v>
      </c>
      <c r="L25" s="140">
        <v>0</v>
      </c>
    </row>
    <row r="26" spans="1:12" s="201" customFormat="1" ht="15" customHeight="1" x14ac:dyDescent="0.2">
      <c r="A26" s="152"/>
      <c r="B26" s="137" t="s">
        <v>95</v>
      </c>
      <c r="C26" s="163" t="s">
        <v>96</v>
      </c>
      <c r="D26" s="138">
        <v>95203</v>
      </c>
      <c r="E26" s="144">
        <v>79639.58</v>
      </c>
      <c r="F26" s="140">
        <f t="shared" si="7"/>
        <v>83.65238490383706</v>
      </c>
      <c r="G26" s="138">
        <v>95203</v>
      </c>
      <c r="H26" s="139">
        <f t="shared" si="1"/>
        <v>79639.58</v>
      </c>
      <c r="I26" s="140">
        <f t="shared" si="8"/>
        <v>83.65238490383706</v>
      </c>
      <c r="J26" s="139">
        <v>0</v>
      </c>
      <c r="K26" s="139">
        <v>0</v>
      </c>
      <c r="L26" s="140">
        <v>0</v>
      </c>
    </row>
    <row r="27" spans="1:12" s="201" customFormat="1" ht="24.75" customHeight="1" x14ac:dyDescent="0.2">
      <c r="A27" s="152"/>
      <c r="B27" s="137" t="s">
        <v>288</v>
      </c>
      <c r="C27" s="163" t="s">
        <v>289</v>
      </c>
      <c r="D27" s="138">
        <v>418391</v>
      </c>
      <c r="E27" s="144">
        <v>414413.01</v>
      </c>
      <c r="F27" s="140">
        <f t="shared" si="7"/>
        <v>99.04921711987113</v>
      </c>
      <c r="G27" s="138">
        <v>418391</v>
      </c>
      <c r="H27" s="139">
        <f t="shared" si="1"/>
        <v>414413.01</v>
      </c>
      <c r="I27" s="140">
        <f t="shared" si="8"/>
        <v>99.04921711987113</v>
      </c>
      <c r="J27" s="139">
        <v>0</v>
      </c>
      <c r="K27" s="139">
        <v>0</v>
      </c>
      <c r="L27" s="140">
        <v>0</v>
      </c>
    </row>
    <row r="28" spans="1:12" s="201" customFormat="1" ht="15" customHeight="1" x14ac:dyDescent="0.2">
      <c r="A28" s="152"/>
      <c r="B28" s="137" t="s">
        <v>97</v>
      </c>
      <c r="C28" s="163" t="s">
        <v>72</v>
      </c>
      <c r="D28" s="138">
        <v>309455</v>
      </c>
      <c r="E28" s="144">
        <v>252234.7</v>
      </c>
      <c r="F28" s="140">
        <f t="shared" si="7"/>
        <v>81.509330920489248</v>
      </c>
      <c r="G28" s="138">
        <v>309455</v>
      </c>
      <c r="H28" s="139">
        <f t="shared" si="1"/>
        <v>252234.7</v>
      </c>
      <c r="I28" s="140">
        <f t="shared" si="8"/>
        <v>81.509330920489248</v>
      </c>
      <c r="J28" s="139">
        <v>0</v>
      </c>
      <c r="K28" s="139">
        <v>0</v>
      </c>
      <c r="L28" s="140">
        <v>0</v>
      </c>
    </row>
    <row r="29" spans="1:12" s="186" customFormat="1" ht="15" customHeight="1" x14ac:dyDescent="0.2">
      <c r="A29" s="134" t="s">
        <v>23</v>
      </c>
      <c r="B29" s="134"/>
      <c r="C29" s="162" t="s">
        <v>98</v>
      </c>
      <c r="D29" s="135">
        <f>SUM(D22:D28)</f>
        <v>5107711</v>
      </c>
      <c r="E29" s="135">
        <f>SUM(E22:E28)</f>
        <v>4115297.74</v>
      </c>
      <c r="F29" s="141">
        <f t="shared" si="7"/>
        <v>80.570293424980392</v>
      </c>
      <c r="G29" s="135">
        <f>SUM(G22:G28)</f>
        <v>5077811</v>
      </c>
      <c r="H29" s="135">
        <f t="shared" si="1"/>
        <v>4085397.74</v>
      </c>
      <c r="I29" s="141">
        <f t="shared" si="8"/>
        <v>80.455884238306624</v>
      </c>
      <c r="J29" s="135">
        <f>SUM(J22:J28)</f>
        <v>29900</v>
      </c>
      <c r="K29" s="135">
        <f>SUM(K22:K28)</f>
        <v>29900</v>
      </c>
      <c r="L29" s="141">
        <v>100</v>
      </c>
    </row>
    <row r="30" spans="1:12" s="201" customFormat="1" ht="24.75" customHeight="1" x14ac:dyDescent="0.2">
      <c r="A30" s="152"/>
      <c r="B30" s="137" t="s">
        <v>99</v>
      </c>
      <c r="C30" s="163" t="s">
        <v>184</v>
      </c>
      <c r="D30" s="138">
        <v>1346</v>
      </c>
      <c r="E30" s="144">
        <v>1346</v>
      </c>
      <c r="F30" s="140">
        <f t="shared" si="7"/>
        <v>100</v>
      </c>
      <c r="G30" s="138">
        <v>1346</v>
      </c>
      <c r="H30" s="139">
        <f t="shared" si="1"/>
        <v>1346</v>
      </c>
      <c r="I30" s="140">
        <f>H30/G30*100</f>
        <v>100</v>
      </c>
      <c r="J30" s="139">
        <v>0</v>
      </c>
      <c r="K30" s="139">
        <v>0</v>
      </c>
      <c r="L30" s="140">
        <v>0</v>
      </c>
    </row>
    <row r="31" spans="1:12" s="186" customFormat="1" ht="39" customHeight="1" x14ac:dyDescent="0.2">
      <c r="A31" s="134" t="s">
        <v>24</v>
      </c>
      <c r="B31" s="134"/>
      <c r="C31" s="164" t="s">
        <v>25</v>
      </c>
      <c r="D31" s="135">
        <f>D30</f>
        <v>1346</v>
      </c>
      <c r="E31" s="135">
        <f>E30</f>
        <v>1346</v>
      </c>
      <c r="F31" s="141">
        <f t="shared" si="7"/>
        <v>100</v>
      </c>
      <c r="G31" s="135">
        <f>G30</f>
        <v>1346</v>
      </c>
      <c r="H31" s="135">
        <f t="shared" si="1"/>
        <v>1346</v>
      </c>
      <c r="I31" s="141">
        <f t="shared" si="8"/>
        <v>100</v>
      </c>
      <c r="J31" s="135">
        <f>J30</f>
        <v>0</v>
      </c>
      <c r="K31" s="135">
        <f>K30</f>
        <v>0</v>
      </c>
      <c r="L31" s="141">
        <v>0</v>
      </c>
    </row>
    <row r="32" spans="1:12" s="201" customFormat="1" ht="48.75" customHeight="1" x14ac:dyDescent="0.2">
      <c r="A32" s="152"/>
      <c r="B32" s="137" t="s">
        <v>303</v>
      </c>
      <c r="C32" s="163" t="s">
        <v>315</v>
      </c>
      <c r="D32" s="138">
        <v>3000</v>
      </c>
      <c r="E32" s="139">
        <v>0</v>
      </c>
      <c r="F32" s="140">
        <f t="shared" si="7"/>
        <v>0</v>
      </c>
      <c r="G32" s="138">
        <v>3000</v>
      </c>
      <c r="H32" s="139">
        <f t="shared" si="1"/>
        <v>0</v>
      </c>
      <c r="I32" s="140">
        <f t="shared" si="8"/>
        <v>0</v>
      </c>
      <c r="J32" s="139">
        <v>0</v>
      </c>
      <c r="K32" s="139">
        <v>0</v>
      </c>
      <c r="L32" s="140">
        <v>0</v>
      </c>
    </row>
    <row r="33" spans="1:12" s="186" customFormat="1" ht="15" customHeight="1" x14ac:dyDescent="0.2">
      <c r="A33" s="134" t="s">
        <v>100</v>
      </c>
      <c r="B33" s="134"/>
      <c r="C33" s="164" t="s">
        <v>101</v>
      </c>
      <c r="D33" s="135">
        <f>D32</f>
        <v>3000</v>
      </c>
      <c r="E33" s="135">
        <f>E32</f>
        <v>0</v>
      </c>
      <c r="F33" s="141">
        <f t="shared" si="7"/>
        <v>0</v>
      </c>
      <c r="G33" s="135">
        <f>G32</f>
        <v>3000</v>
      </c>
      <c r="H33" s="135">
        <f t="shared" si="1"/>
        <v>0</v>
      </c>
      <c r="I33" s="141">
        <f t="shared" si="8"/>
        <v>0</v>
      </c>
      <c r="J33" s="135">
        <f>J32</f>
        <v>0</v>
      </c>
      <c r="K33" s="135">
        <f>K32</f>
        <v>0</v>
      </c>
      <c r="L33" s="141">
        <v>0</v>
      </c>
    </row>
    <row r="34" spans="1:12" s="201" customFormat="1" ht="15" customHeight="1" x14ac:dyDescent="0.2">
      <c r="A34" s="152"/>
      <c r="B34" s="137" t="s">
        <v>102</v>
      </c>
      <c r="C34" s="163" t="s">
        <v>103</v>
      </c>
      <c r="D34" s="138">
        <v>1185547</v>
      </c>
      <c r="E34" s="144">
        <v>591695.43999999994</v>
      </c>
      <c r="F34" s="140">
        <f t="shared" si="7"/>
        <v>49.909066447808478</v>
      </c>
      <c r="G34" s="138">
        <f>D34-J34</f>
        <v>460547</v>
      </c>
      <c r="H34" s="139">
        <f t="shared" si="1"/>
        <v>406695.43999999994</v>
      </c>
      <c r="I34" s="140">
        <f t="shared" ref="I34:I50" si="10">H34/G34*100</f>
        <v>88.307043580785447</v>
      </c>
      <c r="J34" s="139">
        <v>725000</v>
      </c>
      <c r="K34" s="139">
        <v>185000</v>
      </c>
      <c r="L34" s="140">
        <f t="shared" ref="L34:L36" si="11">K34/J34*100</f>
        <v>25.517241379310345</v>
      </c>
    </row>
    <row r="35" spans="1:12" s="201" customFormat="1" ht="15" customHeight="1" x14ac:dyDescent="0.2">
      <c r="A35" s="152"/>
      <c r="B35" s="137" t="s">
        <v>104</v>
      </c>
      <c r="C35" s="163" t="s">
        <v>72</v>
      </c>
      <c r="D35" s="138">
        <v>3000</v>
      </c>
      <c r="E35" s="147">
        <v>0</v>
      </c>
      <c r="F35" s="140">
        <f t="shared" si="7"/>
        <v>0</v>
      </c>
      <c r="G35" s="138">
        <v>3000</v>
      </c>
      <c r="H35" s="139">
        <f t="shared" si="1"/>
        <v>0</v>
      </c>
      <c r="I35" s="140">
        <f t="shared" si="10"/>
        <v>0</v>
      </c>
      <c r="J35" s="139">
        <v>0</v>
      </c>
      <c r="K35" s="139">
        <v>0</v>
      </c>
      <c r="L35" s="140">
        <v>0</v>
      </c>
    </row>
    <row r="36" spans="1:12" s="186" customFormat="1" ht="27" customHeight="1" x14ac:dyDescent="0.2">
      <c r="A36" s="134" t="s">
        <v>26</v>
      </c>
      <c r="B36" s="134"/>
      <c r="C36" s="164" t="s">
        <v>27</v>
      </c>
      <c r="D36" s="135">
        <f>SUM(D34:D35)</f>
        <v>1188547</v>
      </c>
      <c r="E36" s="135">
        <f>SUM(E34:E35)</f>
        <v>591695.43999999994</v>
      </c>
      <c r="F36" s="141">
        <f t="shared" si="7"/>
        <v>49.783091455365245</v>
      </c>
      <c r="G36" s="135">
        <f>SUM(G34:G35)</f>
        <v>463547</v>
      </c>
      <c r="H36" s="135">
        <f t="shared" si="1"/>
        <v>406695.43999999994</v>
      </c>
      <c r="I36" s="141">
        <f t="shared" si="10"/>
        <v>87.735534908002847</v>
      </c>
      <c r="J36" s="135">
        <f>SUM(J34:J35)</f>
        <v>725000</v>
      </c>
      <c r="K36" s="135">
        <f>SUM(K34:K35)</f>
        <v>185000</v>
      </c>
      <c r="L36" s="141">
        <f t="shared" si="11"/>
        <v>25.517241379310345</v>
      </c>
    </row>
    <row r="37" spans="1:12" s="201" customFormat="1" ht="50.25" customHeight="1" x14ac:dyDescent="0.2">
      <c r="A37" s="152"/>
      <c r="B37" s="137" t="s">
        <v>105</v>
      </c>
      <c r="C37" s="163" t="s">
        <v>316</v>
      </c>
      <c r="D37" s="138">
        <v>85357</v>
      </c>
      <c r="E37" s="144">
        <v>34219.629999999997</v>
      </c>
      <c r="F37" s="140">
        <f t="shared" si="7"/>
        <v>40.090010192485678</v>
      </c>
      <c r="G37" s="138">
        <v>85357</v>
      </c>
      <c r="H37" s="139">
        <f t="shared" si="1"/>
        <v>34219.629999999997</v>
      </c>
      <c r="I37" s="140">
        <v>40.1</v>
      </c>
      <c r="J37" s="139">
        <v>0</v>
      </c>
      <c r="K37" s="139">
        <v>0</v>
      </c>
      <c r="L37" s="140">
        <v>0</v>
      </c>
    </row>
    <row r="38" spans="1:12" s="186" customFormat="1" ht="15" customHeight="1" x14ac:dyDescent="0.2">
      <c r="A38" s="134" t="s">
        <v>106</v>
      </c>
      <c r="B38" s="134"/>
      <c r="C38" s="164" t="s">
        <v>107</v>
      </c>
      <c r="D38" s="135">
        <f>D37</f>
        <v>85357</v>
      </c>
      <c r="E38" s="135">
        <f>E37</f>
        <v>34219.629999999997</v>
      </c>
      <c r="F38" s="141">
        <f t="shared" si="7"/>
        <v>40.090010192485678</v>
      </c>
      <c r="G38" s="135">
        <f>G37</f>
        <v>85357</v>
      </c>
      <c r="H38" s="135">
        <f t="shared" ref="H38:H69" si="12">E38-K38</f>
        <v>34219.629999999997</v>
      </c>
      <c r="I38" s="141">
        <f>I37</f>
        <v>40.1</v>
      </c>
      <c r="J38" s="135">
        <f>J37</f>
        <v>0</v>
      </c>
      <c r="K38" s="135">
        <f>K37</f>
        <v>0</v>
      </c>
      <c r="L38" s="141">
        <v>0</v>
      </c>
    </row>
    <row r="39" spans="1:12" s="201" customFormat="1" ht="15" customHeight="1" x14ac:dyDescent="0.2">
      <c r="A39" s="152"/>
      <c r="B39" s="137" t="s">
        <v>108</v>
      </c>
      <c r="C39" s="163" t="s">
        <v>109</v>
      </c>
      <c r="D39" s="138">
        <v>11000</v>
      </c>
      <c r="E39" s="144">
        <v>6837.57</v>
      </c>
      <c r="F39" s="140">
        <f t="shared" si="7"/>
        <v>62.159727272727274</v>
      </c>
      <c r="G39" s="138">
        <v>11000</v>
      </c>
      <c r="H39" s="139">
        <f t="shared" si="12"/>
        <v>6837.57</v>
      </c>
      <c r="I39" s="140">
        <f t="shared" si="10"/>
        <v>62.159727272727274</v>
      </c>
      <c r="J39" s="139">
        <v>0</v>
      </c>
      <c r="K39" s="139">
        <v>0</v>
      </c>
      <c r="L39" s="140">
        <v>0</v>
      </c>
    </row>
    <row r="40" spans="1:12" s="201" customFormat="1" ht="15" customHeight="1" x14ac:dyDescent="0.2">
      <c r="A40" s="152"/>
      <c r="B40" s="137" t="s">
        <v>110</v>
      </c>
      <c r="C40" s="163" t="s">
        <v>111</v>
      </c>
      <c r="D40" s="138">
        <v>147303</v>
      </c>
      <c r="E40" s="147">
        <v>0</v>
      </c>
      <c r="F40" s="140">
        <f t="shared" si="7"/>
        <v>0</v>
      </c>
      <c r="G40" s="138">
        <v>147303</v>
      </c>
      <c r="H40" s="139">
        <f t="shared" si="12"/>
        <v>0</v>
      </c>
      <c r="I40" s="140">
        <f t="shared" si="10"/>
        <v>0</v>
      </c>
      <c r="J40" s="139">
        <v>0</v>
      </c>
      <c r="K40" s="139">
        <v>0</v>
      </c>
      <c r="L40" s="140">
        <v>0</v>
      </c>
    </row>
    <row r="41" spans="1:12" s="186" customFormat="1" ht="15" customHeight="1" x14ac:dyDescent="0.2">
      <c r="A41" s="134" t="s">
        <v>45</v>
      </c>
      <c r="B41" s="134"/>
      <c r="C41" s="162" t="s">
        <v>46</v>
      </c>
      <c r="D41" s="135">
        <f>SUM(D39:D40)</f>
        <v>158303</v>
      </c>
      <c r="E41" s="135">
        <f>SUM(E39:E40)</f>
        <v>6837.57</v>
      </c>
      <c r="F41" s="141">
        <f t="shared" ref="F41:F53" si="13">E41/D41*100</f>
        <v>4.3192927487160704</v>
      </c>
      <c r="G41" s="135">
        <f>SUM(G39:G40)</f>
        <v>158303</v>
      </c>
      <c r="H41" s="135">
        <f t="shared" si="12"/>
        <v>6837.57</v>
      </c>
      <c r="I41" s="141">
        <f t="shared" si="10"/>
        <v>4.3192927487160704</v>
      </c>
      <c r="J41" s="135">
        <f>SUM(J39:J40)</f>
        <v>0</v>
      </c>
      <c r="K41" s="135">
        <f>SUM(K39:K40)</f>
        <v>0</v>
      </c>
      <c r="L41" s="141">
        <v>0</v>
      </c>
    </row>
    <row r="42" spans="1:12" s="201" customFormat="1" ht="15" customHeight="1" x14ac:dyDescent="0.2">
      <c r="A42" s="275"/>
      <c r="B42" s="276" t="s">
        <v>112</v>
      </c>
      <c r="C42" s="163" t="s">
        <v>113</v>
      </c>
      <c r="D42" s="138">
        <v>10527095</v>
      </c>
      <c r="E42" s="144">
        <v>9973952.9600000009</v>
      </c>
      <c r="F42" s="140">
        <f t="shared" si="13"/>
        <v>94.745539581432496</v>
      </c>
      <c r="G42" s="138">
        <f>D42-J42</f>
        <v>10337145</v>
      </c>
      <c r="H42" s="139">
        <f t="shared" si="12"/>
        <v>9784002.9600000009</v>
      </c>
      <c r="I42" s="140">
        <f t="shared" si="10"/>
        <v>94.648986349712629</v>
      </c>
      <c r="J42" s="139">
        <v>189950</v>
      </c>
      <c r="K42" s="139">
        <v>189950</v>
      </c>
      <c r="L42" s="140">
        <f t="shared" ref="L42" si="14">K42/J42*100</f>
        <v>100</v>
      </c>
    </row>
    <row r="43" spans="1:12" s="201" customFormat="1" ht="15" customHeight="1" x14ac:dyDescent="0.2">
      <c r="A43" s="275"/>
      <c r="B43" s="276" t="s">
        <v>114</v>
      </c>
      <c r="C43" s="163" t="s">
        <v>115</v>
      </c>
      <c r="D43" s="138">
        <v>2215243</v>
      </c>
      <c r="E43" s="144">
        <v>1964259.21</v>
      </c>
      <c r="F43" s="140">
        <f t="shared" si="13"/>
        <v>88.670146345118795</v>
      </c>
      <c r="G43" s="138">
        <v>2215243</v>
      </c>
      <c r="H43" s="139">
        <f t="shared" si="12"/>
        <v>1964259.21</v>
      </c>
      <c r="I43" s="140">
        <f t="shared" si="10"/>
        <v>88.670146345118795</v>
      </c>
      <c r="J43" s="139">
        <v>0</v>
      </c>
      <c r="K43" s="139">
        <v>0</v>
      </c>
      <c r="L43" s="140">
        <v>0</v>
      </c>
    </row>
    <row r="44" spans="1:12" s="201" customFormat="1" ht="15" customHeight="1" x14ac:dyDescent="0.2">
      <c r="A44" s="275"/>
      <c r="B44" s="276" t="s">
        <v>116</v>
      </c>
      <c r="C44" s="163" t="s">
        <v>317</v>
      </c>
      <c r="D44" s="138">
        <v>1382342</v>
      </c>
      <c r="E44" s="144">
        <v>1372853.43</v>
      </c>
      <c r="F44" s="140">
        <f t="shared" si="13"/>
        <v>99.313587375627733</v>
      </c>
      <c r="G44" s="138">
        <v>1382342</v>
      </c>
      <c r="H44" s="139">
        <f t="shared" si="12"/>
        <v>1372853.43</v>
      </c>
      <c r="I44" s="140">
        <f t="shared" si="10"/>
        <v>99.313587375627733</v>
      </c>
      <c r="J44" s="139">
        <v>0</v>
      </c>
      <c r="K44" s="139">
        <v>0</v>
      </c>
      <c r="L44" s="140">
        <v>0</v>
      </c>
    </row>
    <row r="45" spans="1:12" s="201" customFormat="1" ht="15" customHeight="1" x14ac:dyDescent="0.2">
      <c r="A45" s="275"/>
      <c r="B45" s="276" t="s">
        <v>117</v>
      </c>
      <c r="C45" s="163" t="s">
        <v>186</v>
      </c>
      <c r="D45" s="138">
        <v>314436</v>
      </c>
      <c r="E45" s="144">
        <v>207804.07</v>
      </c>
      <c r="F45" s="140">
        <f t="shared" si="13"/>
        <v>66.087874798051118</v>
      </c>
      <c r="G45" s="138">
        <v>314436</v>
      </c>
      <c r="H45" s="139">
        <f t="shared" si="12"/>
        <v>207804.07</v>
      </c>
      <c r="I45" s="140">
        <f t="shared" si="10"/>
        <v>66.087874798051118</v>
      </c>
      <c r="J45" s="139">
        <v>0</v>
      </c>
      <c r="K45" s="139">
        <v>0</v>
      </c>
      <c r="L45" s="140">
        <v>0</v>
      </c>
    </row>
    <row r="46" spans="1:12" s="201" customFormat="1" ht="15" customHeight="1" x14ac:dyDescent="0.2">
      <c r="A46" s="275"/>
      <c r="B46" s="276" t="s">
        <v>118</v>
      </c>
      <c r="C46" s="163" t="s">
        <v>119</v>
      </c>
      <c r="D46" s="138">
        <v>4100</v>
      </c>
      <c r="E46" s="144">
        <v>602.4</v>
      </c>
      <c r="F46" s="140">
        <f t="shared" si="13"/>
        <v>14.692682926829267</v>
      </c>
      <c r="G46" s="138">
        <v>4100</v>
      </c>
      <c r="H46" s="139">
        <f t="shared" si="12"/>
        <v>602.4</v>
      </c>
      <c r="I46" s="140">
        <f t="shared" si="10"/>
        <v>14.692682926829267</v>
      </c>
      <c r="J46" s="139">
        <v>0</v>
      </c>
      <c r="K46" s="139">
        <v>0</v>
      </c>
      <c r="L46" s="140">
        <v>0</v>
      </c>
    </row>
    <row r="47" spans="1:12" s="201" customFormat="1" ht="15" customHeight="1" x14ac:dyDescent="0.2">
      <c r="A47" s="275"/>
      <c r="B47" s="276" t="s">
        <v>120</v>
      </c>
      <c r="C47" s="163" t="s">
        <v>121</v>
      </c>
      <c r="D47" s="138">
        <v>46866</v>
      </c>
      <c r="E47" s="144">
        <v>38421.56</v>
      </c>
      <c r="F47" s="140">
        <f t="shared" si="13"/>
        <v>81.981735159817347</v>
      </c>
      <c r="G47" s="138">
        <v>46866</v>
      </c>
      <c r="H47" s="139">
        <f t="shared" si="12"/>
        <v>38421.56</v>
      </c>
      <c r="I47" s="140">
        <f t="shared" si="10"/>
        <v>81.981735159817347</v>
      </c>
      <c r="J47" s="139">
        <v>0</v>
      </c>
      <c r="K47" s="139">
        <v>0</v>
      </c>
      <c r="L47" s="140">
        <v>0</v>
      </c>
    </row>
    <row r="48" spans="1:12" s="201" customFormat="1" ht="15" customHeight="1" x14ac:dyDescent="0.2">
      <c r="A48" s="275"/>
      <c r="B48" s="276" t="s">
        <v>122</v>
      </c>
      <c r="C48" s="163" t="s">
        <v>187</v>
      </c>
      <c r="D48" s="138">
        <v>462870</v>
      </c>
      <c r="E48" s="144">
        <v>415923.67</v>
      </c>
      <c r="F48" s="140">
        <f t="shared" si="13"/>
        <v>89.857556117268345</v>
      </c>
      <c r="G48" s="138">
        <v>462870</v>
      </c>
      <c r="H48" s="139">
        <f t="shared" si="12"/>
        <v>415923.67</v>
      </c>
      <c r="I48" s="140">
        <f t="shared" si="10"/>
        <v>89.857556117268345</v>
      </c>
      <c r="J48" s="139">
        <v>0</v>
      </c>
      <c r="K48" s="139">
        <v>0</v>
      </c>
      <c r="L48" s="140">
        <v>0</v>
      </c>
    </row>
    <row r="49" spans="1:12" s="201" customFormat="1" ht="62.25" customHeight="1" x14ac:dyDescent="0.2">
      <c r="A49" s="275"/>
      <c r="B49" s="276" t="s">
        <v>123</v>
      </c>
      <c r="C49" s="163" t="s">
        <v>318</v>
      </c>
      <c r="D49" s="138">
        <v>426064</v>
      </c>
      <c r="E49" s="144">
        <v>406771.84</v>
      </c>
      <c r="F49" s="140">
        <f t="shared" si="13"/>
        <v>95.472004205940891</v>
      </c>
      <c r="G49" s="138">
        <v>426064</v>
      </c>
      <c r="H49" s="139">
        <f t="shared" si="12"/>
        <v>406771.84</v>
      </c>
      <c r="I49" s="140">
        <f t="shared" si="10"/>
        <v>95.472004205940891</v>
      </c>
      <c r="J49" s="139">
        <v>0</v>
      </c>
      <c r="K49" s="139">
        <v>0</v>
      </c>
      <c r="L49" s="140">
        <v>0</v>
      </c>
    </row>
    <row r="50" spans="1:12" s="201" customFormat="1" ht="38.25" customHeight="1" x14ac:dyDescent="0.2">
      <c r="A50" s="275"/>
      <c r="B50" s="276" t="s">
        <v>124</v>
      </c>
      <c r="C50" s="163" t="s">
        <v>319</v>
      </c>
      <c r="D50" s="138">
        <v>963437</v>
      </c>
      <c r="E50" s="144">
        <v>960831</v>
      </c>
      <c r="F50" s="140">
        <f t="shared" si="13"/>
        <v>99.729510076943271</v>
      </c>
      <c r="G50" s="138">
        <v>963437</v>
      </c>
      <c r="H50" s="139">
        <f t="shared" si="12"/>
        <v>960831</v>
      </c>
      <c r="I50" s="140">
        <f t="shared" si="10"/>
        <v>99.729510076943271</v>
      </c>
      <c r="J50" s="139">
        <v>0</v>
      </c>
      <c r="K50" s="139">
        <v>0</v>
      </c>
      <c r="L50" s="140">
        <v>0</v>
      </c>
    </row>
    <row r="51" spans="1:12" s="201" customFormat="1" ht="36.75" customHeight="1" x14ac:dyDescent="0.2">
      <c r="A51" s="275"/>
      <c r="B51" s="276" t="s">
        <v>304</v>
      </c>
      <c r="C51" s="163" t="s">
        <v>320</v>
      </c>
      <c r="D51" s="138">
        <v>72982.649999999994</v>
      </c>
      <c r="E51" s="144">
        <v>71389.3</v>
      </c>
      <c r="F51" s="140">
        <f t="shared" si="13"/>
        <v>97.816809885637213</v>
      </c>
      <c r="G51" s="138">
        <v>72982.649999999994</v>
      </c>
      <c r="H51" s="139">
        <f t="shared" si="12"/>
        <v>71389.3</v>
      </c>
      <c r="I51" s="140">
        <f t="shared" ref="I51:I69" si="15">H51/G51*100</f>
        <v>97.816809885637213</v>
      </c>
      <c r="J51" s="139">
        <v>0</v>
      </c>
      <c r="K51" s="139">
        <v>0</v>
      </c>
      <c r="L51" s="140">
        <v>0</v>
      </c>
    </row>
    <row r="52" spans="1:12" s="201" customFormat="1" ht="15" customHeight="1" x14ac:dyDescent="0.2">
      <c r="A52" s="275"/>
      <c r="B52" s="276" t="s">
        <v>125</v>
      </c>
      <c r="C52" s="163" t="s">
        <v>72</v>
      </c>
      <c r="D52" s="138">
        <v>75866</v>
      </c>
      <c r="E52" s="144">
        <v>68994.12</v>
      </c>
      <c r="F52" s="140">
        <f t="shared" si="13"/>
        <v>90.942082092109771</v>
      </c>
      <c r="G52" s="138">
        <v>75866</v>
      </c>
      <c r="H52" s="139">
        <f t="shared" si="12"/>
        <v>68994.12</v>
      </c>
      <c r="I52" s="140">
        <f t="shared" si="15"/>
        <v>90.942082092109771</v>
      </c>
      <c r="J52" s="139">
        <v>0</v>
      </c>
      <c r="K52" s="139">
        <v>0</v>
      </c>
      <c r="L52" s="140">
        <v>0</v>
      </c>
    </row>
    <row r="53" spans="1:12" s="186" customFormat="1" ht="15" customHeight="1" x14ac:dyDescent="0.2">
      <c r="A53" s="277" t="s">
        <v>49</v>
      </c>
      <c r="B53" s="277"/>
      <c r="C53" s="162" t="s">
        <v>50</v>
      </c>
      <c r="D53" s="135">
        <f>SUM(D42:D52)</f>
        <v>16491301.65</v>
      </c>
      <c r="E53" s="135">
        <f>SUM(E42:E52)</f>
        <v>15481803.560000002</v>
      </c>
      <c r="F53" s="141">
        <f t="shared" si="13"/>
        <v>93.878602723878998</v>
      </c>
      <c r="G53" s="135">
        <f>SUM(G42:G52)</f>
        <v>16301351.65</v>
      </c>
      <c r="H53" s="135">
        <f t="shared" si="12"/>
        <v>15291853.560000002</v>
      </c>
      <c r="I53" s="141">
        <f t="shared" si="15"/>
        <v>93.807273705429211</v>
      </c>
      <c r="J53" s="135">
        <f>SUM(J42:J52)</f>
        <v>189950</v>
      </c>
      <c r="K53" s="135">
        <f>SUM(K42:K52)</f>
        <v>189950</v>
      </c>
      <c r="L53" s="141">
        <f t="shared" ref="L53" si="16">K53/J53*100</f>
        <v>100</v>
      </c>
    </row>
    <row r="54" spans="1:12" s="201" customFormat="1" ht="15" customHeight="1" x14ac:dyDescent="0.2">
      <c r="A54" s="275"/>
      <c r="B54" s="276" t="s">
        <v>126</v>
      </c>
      <c r="C54" s="163" t="s">
        <v>127</v>
      </c>
      <c r="D54" s="138">
        <v>4000</v>
      </c>
      <c r="E54" s="144">
        <v>3000</v>
      </c>
      <c r="F54" s="140">
        <f t="shared" ref="F54:F66" si="17">E54/D54*100</f>
        <v>75</v>
      </c>
      <c r="G54" s="138">
        <v>4000</v>
      </c>
      <c r="H54" s="139">
        <f t="shared" si="12"/>
        <v>3000</v>
      </c>
      <c r="I54" s="140">
        <f t="shared" si="15"/>
        <v>75</v>
      </c>
      <c r="J54" s="139">
        <v>0</v>
      </c>
      <c r="K54" s="139">
        <v>0</v>
      </c>
      <c r="L54" s="140">
        <v>0</v>
      </c>
    </row>
    <row r="55" spans="1:12" s="201" customFormat="1" ht="15" customHeight="1" x14ac:dyDescent="0.2">
      <c r="A55" s="275"/>
      <c r="B55" s="276" t="s">
        <v>128</v>
      </c>
      <c r="C55" s="163" t="s">
        <v>129</v>
      </c>
      <c r="D55" s="138">
        <v>231885.19</v>
      </c>
      <c r="E55" s="144">
        <v>84476.86</v>
      </c>
      <c r="F55" s="140">
        <f t="shared" si="17"/>
        <v>36.430468026008903</v>
      </c>
      <c r="G55" s="138">
        <v>231885.19</v>
      </c>
      <c r="H55" s="139">
        <f t="shared" si="12"/>
        <v>84476.86</v>
      </c>
      <c r="I55" s="140">
        <f t="shared" si="15"/>
        <v>36.430468026008903</v>
      </c>
      <c r="J55" s="139">
        <v>0</v>
      </c>
      <c r="K55" s="139">
        <v>0</v>
      </c>
      <c r="L55" s="140">
        <v>0</v>
      </c>
    </row>
    <row r="56" spans="1:12" s="201" customFormat="1" ht="15" customHeight="1" x14ac:dyDescent="0.2">
      <c r="A56" s="275"/>
      <c r="B56" s="276" t="s">
        <v>130</v>
      </c>
      <c r="C56" s="163" t="s">
        <v>72</v>
      </c>
      <c r="D56" s="138">
        <v>27211.24</v>
      </c>
      <c r="E56" s="144">
        <v>13500</v>
      </c>
      <c r="F56" s="140">
        <f t="shared" si="17"/>
        <v>49.611851573099933</v>
      </c>
      <c r="G56" s="138">
        <v>27211.24</v>
      </c>
      <c r="H56" s="139">
        <f t="shared" si="12"/>
        <v>13500</v>
      </c>
      <c r="I56" s="140">
        <f t="shared" si="15"/>
        <v>49.611851573099933</v>
      </c>
      <c r="J56" s="139">
        <v>0</v>
      </c>
      <c r="K56" s="139">
        <v>0</v>
      </c>
      <c r="L56" s="140">
        <v>0</v>
      </c>
    </row>
    <row r="57" spans="1:12" s="186" customFormat="1" ht="15" customHeight="1" x14ac:dyDescent="0.2">
      <c r="A57" s="277" t="s">
        <v>131</v>
      </c>
      <c r="B57" s="277"/>
      <c r="C57" s="162" t="s">
        <v>132</v>
      </c>
      <c r="D57" s="135">
        <f>SUM(D54:D56)</f>
        <v>263096.43</v>
      </c>
      <c r="E57" s="135">
        <f>SUM(E54:E56)</f>
        <v>100976.86</v>
      </c>
      <c r="F57" s="141">
        <f t="shared" si="17"/>
        <v>38.38017110304385</v>
      </c>
      <c r="G57" s="135">
        <f>SUM(G54:G56)</f>
        <v>263096.43</v>
      </c>
      <c r="H57" s="135">
        <f t="shared" si="12"/>
        <v>100976.86</v>
      </c>
      <c r="I57" s="141">
        <f t="shared" si="15"/>
        <v>38.38017110304385</v>
      </c>
      <c r="J57" s="135">
        <f>SUM(J54:J55)</f>
        <v>0</v>
      </c>
      <c r="K57" s="135">
        <v>0</v>
      </c>
      <c r="L57" s="141">
        <v>0</v>
      </c>
    </row>
    <row r="58" spans="1:12" s="201" customFormat="1" ht="24.75" customHeight="1" x14ac:dyDescent="0.2">
      <c r="A58" s="275"/>
      <c r="B58" s="276" t="s">
        <v>134</v>
      </c>
      <c r="C58" s="163" t="s">
        <v>188</v>
      </c>
      <c r="D58" s="138">
        <v>6900</v>
      </c>
      <c r="E58" s="144">
        <v>6842.27</v>
      </c>
      <c r="F58" s="140">
        <f t="shared" si="17"/>
        <v>99.163333333333341</v>
      </c>
      <c r="G58" s="138">
        <v>6900</v>
      </c>
      <c r="H58" s="139">
        <f t="shared" si="12"/>
        <v>6842.27</v>
      </c>
      <c r="I58" s="140">
        <f t="shared" si="15"/>
        <v>99.163333333333341</v>
      </c>
      <c r="J58" s="139">
        <v>0</v>
      </c>
      <c r="K58" s="139">
        <v>0</v>
      </c>
      <c r="L58" s="140">
        <v>0</v>
      </c>
    </row>
    <row r="59" spans="1:12" s="201" customFormat="1" ht="49.5" customHeight="1" x14ac:dyDescent="0.2">
      <c r="A59" s="275"/>
      <c r="B59" s="276" t="s">
        <v>136</v>
      </c>
      <c r="C59" s="163" t="s">
        <v>321</v>
      </c>
      <c r="D59" s="138">
        <v>15069</v>
      </c>
      <c r="E59" s="144">
        <v>14940.18</v>
      </c>
      <c r="F59" s="140">
        <f t="shared" si="17"/>
        <v>99.145132391001397</v>
      </c>
      <c r="G59" s="138">
        <v>15069</v>
      </c>
      <c r="H59" s="139">
        <f t="shared" si="12"/>
        <v>14940.18</v>
      </c>
      <c r="I59" s="140">
        <f t="shared" si="15"/>
        <v>99.145132391001397</v>
      </c>
      <c r="J59" s="139">
        <v>0</v>
      </c>
      <c r="K59" s="139">
        <v>0</v>
      </c>
      <c r="L59" s="140">
        <v>0</v>
      </c>
    </row>
    <row r="60" spans="1:12" s="201" customFormat="1" ht="24.75" customHeight="1" x14ac:dyDescent="0.2">
      <c r="A60" s="275"/>
      <c r="B60" s="276" t="s">
        <v>137</v>
      </c>
      <c r="C60" s="163" t="s">
        <v>290</v>
      </c>
      <c r="D60" s="138">
        <v>479391</v>
      </c>
      <c r="E60" s="144">
        <v>467888.34</v>
      </c>
      <c r="F60" s="140">
        <f t="shared" si="17"/>
        <v>97.600568220930313</v>
      </c>
      <c r="G60" s="138">
        <v>479391</v>
      </c>
      <c r="H60" s="139">
        <f t="shared" si="12"/>
        <v>467888.34</v>
      </c>
      <c r="I60" s="140">
        <f t="shared" si="15"/>
        <v>97.600568220930313</v>
      </c>
      <c r="J60" s="139">
        <v>0</v>
      </c>
      <c r="K60" s="139">
        <v>0</v>
      </c>
      <c r="L60" s="140">
        <v>0</v>
      </c>
    </row>
    <row r="61" spans="1:12" s="201" customFormat="1" ht="15" customHeight="1" x14ac:dyDescent="0.2">
      <c r="A61" s="275"/>
      <c r="B61" s="276" t="s">
        <v>138</v>
      </c>
      <c r="C61" s="163" t="s">
        <v>139</v>
      </c>
      <c r="D61" s="138">
        <v>3000</v>
      </c>
      <c r="E61" s="144">
        <v>2436.58</v>
      </c>
      <c r="F61" s="140">
        <f t="shared" ref="F61" si="18">E61/D61*100</f>
        <v>81.219333333333338</v>
      </c>
      <c r="G61" s="138">
        <v>3000</v>
      </c>
      <c r="H61" s="139">
        <f t="shared" si="12"/>
        <v>2436.58</v>
      </c>
      <c r="I61" s="140">
        <f t="shared" si="15"/>
        <v>81.219333333333338</v>
      </c>
      <c r="J61" s="139">
        <v>0</v>
      </c>
      <c r="K61" s="139">
        <v>0</v>
      </c>
      <c r="L61" s="140">
        <v>0</v>
      </c>
    </row>
    <row r="62" spans="1:12" s="201" customFormat="1" ht="15" customHeight="1" x14ac:dyDescent="0.2">
      <c r="A62" s="275"/>
      <c r="B62" s="276" t="s">
        <v>140</v>
      </c>
      <c r="C62" s="163" t="s">
        <v>141</v>
      </c>
      <c r="D62" s="138">
        <v>183475</v>
      </c>
      <c r="E62" s="144">
        <v>178504.42</v>
      </c>
      <c r="F62" s="140">
        <f t="shared" si="17"/>
        <v>97.290867965662912</v>
      </c>
      <c r="G62" s="138">
        <v>183475</v>
      </c>
      <c r="H62" s="139">
        <f t="shared" si="12"/>
        <v>178504.42</v>
      </c>
      <c r="I62" s="140">
        <f t="shared" si="15"/>
        <v>97.290867965662912</v>
      </c>
      <c r="J62" s="139">
        <v>0</v>
      </c>
      <c r="K62" s="139">
        <v>0</v>
      </c>
      <c r="L62" s="140">
        <v>0</v>
      </c>
    </row>
    <row r="63" spans="1:12" s="201" customFormat="1" ht="15" customHeight="1" x14ac:dyDescent="0.2">
      <c r="A63" s="275"/>
      <c r="B63" s="276" t="s">
        <v>142</v>
      </c>
      <c r="C63" s="163" t="s">
        <v>143</v>
      </c>
      <c r="D63" s="138">
        <v>545849</v>
      </c>
      <c r="E63" s="144">
        <v>541174.61</v>
      </c>
      <c r="F63" s="140">
        <f t="shared" si="17"/>
        <v>99.143647785376544</v>
      </c>
      <c r="G63" s="138">
        <v>545849</v>
      </c>
      <c r="H63" s="139">
        <f t="shared" si="12"/>
        <v>541174.61</v>
      </c>
      <c r="I63" s="140">
        <f t="shared" si="15"/>
        <v>99.143647785376544</v>
      </c>
      <c r="J63" s="139">
        <v>0</v>
      </c>
      <c r="K63" s="139">
        <v>0</v>
      </c>
      <c r="L63" s="140">
        <v>0</v>
      </c>
    </row>
    <row r="64" spans="1:12" s="201" customFormat="1" ht="24.75" customHeight="1" x14ac:dyDescent="0.2">
      <c r="A64" s="275"/>
      <c r="B64" s="276" t="s">
        <v>144</v>
      </c>
      <c r="C64" s="163" t="s">
        <v>145</v>
      </c>
      <c r="D64" s="138">
        <v>21746</v>
      </c>
      <c r="E64" s="144">
        <v>13426.66</v>
      </c>
      <c r="F64" s="140">
        <f t="shared" si="17"/>
        <v>61.743125172445502</v>
      </c>
      <c r="G64" s="138">
        <v>21746</v>
      </c>
      <c r="H64" s="139">
        <f t="shared" si="12"/>
        <v>13426.66</v>
      </c>
      <c r="I64" s="140">
        <f t="shared" si="15"/>
        <v>61.743125172445502</v>
      </c>
      <c r="J64" s="139">
        <v>0</v>
      </c>
      <c r="K64" s="139">
        <v>0</v>
      </c>
      <c r="L64" s="140">
        <v>0</v>
      </c>
    </row>
    <row r="65" spans="1:12" s="201" customFormat="1" ht="15" customHeight="1" x14ac:dyDescent="0.2">
      <c r="A65" s="275"/>
      <c r="B65" s="276" t="s">
        <v>291</v>
      </c>
      <c r="C65" s="163" t="s">
        <v>292</v>
      </c>
      <c r="D65" s="138">
        <v>20776</v>
      </c>
      <c r="E65" s="144">
        <v>20042.55</v>
      </c>
      <c r="F65" s="140">
        <f t="shared" si="17"/>
        <v>96.469724682325747</v>
      </c>
      <c r="G65" s="138">
        <v>20776</v>
      </c>
      <c r="H65" s="139">
        <f t="shared" si="12"/>
        <v>20042.55</v>
      </c>
      <c r="I65" s="140">
        <f t="shared" si="15"/>
        <v>96.469724682325747</v>
      </c>
      <c r="J65" s="139">
        <v>0</v>
      </c>
      <c r="K65" s="139">
        <v>0</v>
      </c>
      <c r="L65" s="140">
        <v>0</v>
      </c>
    </row>
    <row r="66" spans="1:12" s="201" customFormat="1" ht="15" customHeight="1" x14ac:dyDescent="0.2">
      <c r="A66" s="275"/>
      <c r="B66" s="276" t="s">
        <v>146</v>
      </c>
      <c r="C66" s="163" t="s">
        <v>72</v>
      </c>
      <c r="D66" s="138">
        <v>6264</v>
      </c>
      <c r="E66" s="144">
        <v>915.9</v>
      </c>
      <c r="F66" s="140">
        <f t="shared" si="17"/>
        <v>14.621647509578544</v>
      </c>
      <c r="G66" s="138">
        <v>6264</v>
      </c>
      <c r="H66" s="139">
        <f t="shared" si="12"/>
        <v>915.9</v>
      </c>
      <c r="I66" s="140">
        <f t="shared" si="15"/>
        <v>14.621647509578544</v>
      </c>
      <c r="J66" s="139">
        <v>0</v>
      </c>
      <c r="K66" s="139">
        <v>0</v>
      </c>
      <c r="L66" s="140">
        <v>0</v>
      </c>
    </row>
    <row r="67" spans="1:12" s="186" customFormat="1" ht="15" customHeight="1" x14ac:dyDescent="0.2">
      <c r="A67" s="277" t="s">
        <v>52</v>
      </c>
      <c r="B67" s="277"/>
      <c r="C67" s="162" t="s">
        <v>53</v>
      </c>
      <c r="D67" s="135">
        <f>SUM(D58:D66)</f>
        <v>1282470</v>
      </c>
      <c r="E67" s="135">
        <f>SUM(E58:E66)</f>
        <v>1246171.5099999998</v>
      </c>
      <c r="F67" s="141">
        <f t="shared" ref="F67:F100" si="19">E67/D67*100</f>
        <v>97.169642174865672</v>
      </c>
      <c r="G67" s="135">
        <f>SUM(G58:G66)</f>
        <v>1282470</v>
      </c>
      <c r="H67" s="135">
        <f t="shared" si="12"/>
        <v>1246171.5099999998</v>
      </c>
      <c r="I67" s="141">
        <f t="shared" si="15"/>
        <v>97.169642174865672</v>
      </c>
      <c r="J67" s="135">
        <f>SUM(J59:J66)</f>
        <v>0</v>
      </c>
      <c r="K67" s="135">
        <f>SUM(K59:K66)</f>
        <v>0</v>
      </c>
      <c r="L67" s="141">
        <v>0</v>
      </c>
    </row>
    <row r="68" spans="1:12" s="186" customFormat="1" ht="15" customHeight="1" x14ac:dyDescent="0.2">
      <c r="A68" s="275"/>
      <c r="B68" s="276" t="s">
        <v>323</v>
      </c>
      <c r="C68" s="163" t="s">
        <v>324</v>
      </c>
      <c r="D68" s="138">
        <v>1000</v>
      </c>
      <c r="E68" s="139">
        <v>1000</v>
      </c>
      <c r="F68" s="140">
        <f t="shared" ref="F68:F69" si="20">E68/D68*100</f>
        <v>100</v>
      </c>
      <c r="G68" s="138">
        <v>1000</v>
      </c>
      <c r="H68" s="139">
        <f t="shared" si="12"/>
        <v>1000</v>
      </c>
      <c r="I68" s="140">
        <f t="shared" si="15"/>
        <v>100</v>
      </c>
      <c r="J68" s="139">
        <v>0</v>
      </c>
      <c r="K68" s="139">
        <v>0</v>
      </c>
      <c r="L68" s="140">
        <v>0</v>
      </c>
    </row>
    <row r="69" spans="1:12" s="186" customFormat="1" ht="27" customHeight="1" x14ac:dyDescent="0.2">
      <c r="A69" s="277" t="s">
        <v>322</v>
      </c>
      <c r="B69" s="277"/>
      <c r="C69" s="165" t="s">
        <v>334</v>
      </c>
      <c r="D69" s="135">
        <f>D68</f>
        <v>1000</v>
      </c>
      <c r="E69" s="135">
        <f>E68</f>
        <v>1000</v>
      </c>
      <c r="F69" s="141">
        <f t="shared" si="20"/>
        <v>100</v>
      </c>
      <c r="G69" s="135">
        <f>G68</f>
        <v>1000</v>
      </c>
      <c r="H69" s="135">
        <f t="shared" si="12"/>
        <v>1000</v>
      </c>
      <c r="I69" s="141">
        <f t="shared" si="15"/>
        <v>100</v>
      </c>
      <c r="J69" s="135">
        <f>SUM(J65:J68)</f>
        <v>0</v>
      </c>
      <c r="K69" s="135">
        <f>SUM(K65:K68)</f>
        <v>0</v>
      </c>
      <c r="L69" s="141">
        <v>0</v>
      </c>
    </row>
    <row r="70" spans="1:12" s="201" customFormat="1" ht="15" customHeight="1" x14ac:dyDescent="0.2">
      <c r="A70" s="275"/>
      <c r="B70" s="276" t="s">
        <v>147</v>
      </c>
      <c r="C70" s="163" t="s">
        <v>148</v>
      </c>
      <c r="D70" s="138">
        <v>269185</v>
      </c>
      <c r="E70" s="142">
        <v>251534.72</v>
      </c>
      <c r="F70" s="271">
        <f t="shared" si="19"/>
        <v>93.443067035681779</v>
      </c>
      <c r="G70" s="138">
        <v>269185</v>
      </c>
      <c r="H70" s="272">
        <f t="shared" ref="H70:H99" si="21">E70-K70</f>
        <v>251534.72</v>
      </c>
      <c r="I70" s="271">
        <f t="shared" ref="I70:I100" si="22">H70/G70*100</f>
        <v>93.443067035681779</v>
      </c>
      <c r="J70" s="272">
        <v>0</v>
      </c>
      <c r="K70" s="272">
        <v>0</v>
      </c>
      <c r="L70" s="271">
        <v>0</v>
      </c>
    </row>
    <row r="71" spans="1:12" s="201" customFormat="1" ht="24.75" customHeight="1" x14ac:dyDescent="0.2">
      <c r="A71" s="275"/>
      <c r="B71" s="276" t="s">
        <v>149</v>
      </c>
      <c r="C71" s="163" t="s">
        <v>293</v>
      </c>
      <c r="D71" s="138">
        <v>82400</v>
      </c>
      <c r="E71" s="144">
        <v>24990.33</v>
      </c>
      <c r="F71" s="140">
        <f t="shared" si="19"/>
        <v>30.328070388349516</v>
      </c>
      <c r="G71" s="138">
        <v>82400</v>
      </c>
      <c r="H71" s="139">
        <f t="shared" si="21"/>
        <v>24990.33</v>
      </c>
      <c r="I71" s="140">
        <f t="shared" si="22"/>
        <v>30.328070388349516</v>
      </c>
      <c r="J71" s="139">
        <v>0</v>
      </c>
      <c r="K71" s="139">
        <v>0</v>
      </c>
      <c r="L71" s="140">
        <v>0</v>
      </c>
    </row>
    <row r="72" spans="1:12" s="201" customFormat="1" ht="15" customHeight="1" x14ac:dyDescent="0.2">
      <c r="A72" s="275"/>
      <c r="B72" s="276" t="s">
        <v>150</v>
      </c>
      <c r="C72" s="163" t="s">
        <v>121</v>
      </c>
      <c r="D72" s="138">
        <v>1308</v>
      </c>
      <c r="E72" s="144">
        <v>874</v>
      </c>
      <c r="F72" s="140">
        <f t="shared" si="19"/>
        <v>66.819571865443422</v>
      </c>
      <c r="G72" s="138">
        <v>1308</v>
      </c>
      <c r="H72" s="139">
        <f t="shared" si="21"/>
        <v>874</v>
      </c>
      <c r="I72" s="140">
        <f t="shared" si="22"/>
        <v>66.819571865443422</v>
      </c>
      <c r="J72" s="139">
        <f>SUM(J70:J71)</f>
        <v>0</v>
      </c>
      <c r="K72" s="139">
        <f>SUM(K70:K71)</f>
        <v>0</v>
      </c>
      <c r="L72" s="140">
        <v>0</v>
      </c>
    </row>
    <row r="73" spans="1:12" s="201" customFormat="1" ht="15" customHeight="1" x14ac:dyDescent="0.2">
      <c r="A73" s="275"/>
      <c r="B73" s="276" t="s">
        <v>151</v>
      </c>
      <c r="C73" s="163" t="s">
        <v>72</v>
      </c>
      <c r="D73" s="138">
        <v>2000</v>
      </c>
      <c r="E73" s="144">
        <v>1500</v>
      </c>
      <c r="F73" s="140">
        <f t="shared" si="19"/>
        <v>75</v>
      </c>
      <c r="G73" s="138">
        <v>2000</v>
      </c>
      <c r="H73" s="139">
        <f t="shared" si="21"/>
        <v>1500</v>
      </c>
      <c r="I73" s="140">
        <f t="shared" si="22"/>
        <v>75</v>
      </c>
      <c r="J73" s="139">
        <v>0</v>
      </c>
      <c r="K73" s="139">
        <v>0</v>
      </c>
      <c r="L73" s="140">
        <v>0</v>
      </c>
    </row>
    <row r="74" spans="1:12" s="186" customFormat="1" ht="15" customHeight="1" x14ac:dyDescent="0.2">
      <c r="A74" s="277" t="s">
        <v>54</v>
      </c>
      <c r="B74" s="277"/>
      <c r="C74" s="162" t="s">
        <v>55</v>
      </c>
      <c r="D74" s="135">
        <f>SUM(D70:D73)</f>
        <v>354893</v>
      </c>
      <c r="E74" s="135">
        <f>SUM(E70:E73)</f>
        <v>278899.05</v>
      </c>
      <c r="F74" s="141">
        <f t="shared" si="19"/>
        <v>78.586799401509751</v>
      </c>
      <c r="G74" s="135">
        <f>SUM(G70:G73)</f>
        <v>354893</v>
      </c>
      <c r="H74" s="135">
        <f t="shared" si="21"/>
        <v>278899.05</v>
      </c>
      <c r="I74" s="141">
        <f t="shared" si="22"/>
        <v>78.586799401509751</v>
      </c>
      <c r="J74" s="135">
        <f>SUM(J70:J73)</f>
        <v>0</v>
      </c>
      <c r="K74" s="135">
        <f>SUM(K70:K73)</f>
        <v>0</v>
      </c>
      <c r="L74" s="141">
        <v>0</v>
      </c>
    </row>
    <row r="75" spans="1:12" s="201" customFormat="1" ht="15" customHeight="1" x14ac:dyDescent="0.2">
      <c r="A75" s="381"/>
      <c r="B75" s="382" t="s">
        <v>283</v>
      </c>
      <c r="C75" s="383" t="s">
        <v>251</v>
      </c>
      <c r="D75" s="384">
        <v>6712774</v>
      </c>
      <c r="E75" s="385">
        <v>6712770</v>
      </c>
      <c r="F75" s="386">
        <f>E75/D75*100</f>
        <v>99.999940412115762</v>
      </c>
      <c r="G75" s="384">
        <v>6712774</v>
      </c>
      <c r="H75" s="379">
        <f t="shared" si="21"/>
        <v>6712770</v>
      </c>
      <c r="I75" s="387">
        <f t="shared" si="22"/>
        <v>99.999940412115762</v>
      </c>
      <c r="J75" s="379">
        <v>0</v>
      </c>
      <c r="K75" s="379">
        <v>0</v>
      </c>
      <c r="L75" s="387">
        <v>0</v>
      </c>
    </row>
    <row r="76" spans="1:12" s="201" customFormat="1" ht="39" customHeight="1" x14ac:dyDescent="0.2">
      <c r="A76" s="275"/>
      <c r="B76" s="388" t="s">
        <v>284</v>
      </c>
      <c r="C76" s="389" t="s">
        <v>286</v>
      </c>
      <c r="D76" s="390">
        <v>1680390</v>
      </c>
      <c r="E76" s="144">
        <v>1678977.19</v>
      </c>
      <c r="F76" s="140">
        <f>E76/D76*100</f>
        <v>99.91592368438279</v>
      </c>
      <c r="G76" s="390">
        <v>1680390</v>
      </c>
      <c r="H76" s="139">
        <f t="shared" si="21"/>
        <v>1678977.19</v>
      </c>
      <c r="I76" s="140">
        <f>H76/G76*100</f>
        <v>99.91592368438279</v>
      </c>
      <c r="J76" s="139">
        <v>0</v>
      </c>
      <c r="K76" s="139">
        <v>0</v>
      </c>
      <c r="L76" s="140">
        <v>0</v>
      </c>
    </row>
    <row r="77" spans="1:12" s="201" customFormat="1" ht="15" customHeight="1" x14ac:dyDescent="0.2">
      <c r="A77" s="275"/>
      <c r="B77" s="388" t="s">
        <v>285</v>
      </c>
      <c r="C77" s="391" t="s">
        <v>287</v>
      </c>
      <c r="D77" s="390">
        <v>166.42</v>
      </c>
      <c r="E77" s="145">
        <v>166.42</v>
      </c>
      <c r="F77" s="140">
        <f t="shared" ref="F77:F80" si="23">E77/D77*100</f>
        <v>100</v>
      </c>
      <c r="G77" s="390">
        <v>166.42</v>
      </c>
      <c r="H77" s="139">
        <f t="shared" si="21"/>
        <v>166.42</v>
      </c>
      <c r="I77" s="140">
        <f t="shared" si="22"/>
        <v>100</v>
      </c>
      <c r="J77" s="139">
        <f t="shared" ref="J77:J80" si="24">J76</f>
        <v>0</v>
      </c>
      <c r="K77" s="139">
        <f t="shared" ref="K77:K80" si="25">K76</f>
        <v>0</v>
      </c>
      <c r="L77" s="140">
        <v>0</v>
      </c>
    </row>
    <row r="78" spans="1:12" s="201" customFormat="1" ht="15" customHeight="1" x14ac:dyDescent="0.2">
      <c r="A78" s="275"/>
      <c r="B78" s="388" t="s">
        <v>294</v>
      </c>
      <c r="C78" s="391" t="s">
        <v>135</v>
      </c>
      <c r="D78" s="390">
        <v>41551</v>
      </c>
      <c r="E78" s="144">
        <v>36887</v>
      </c>
      <c r="F78" s="140">
        <f t="shared" si="23"/>
        <v>88.775240066424402</v>
      </c>
      <c r="G78" s="390">
        <v>41551</v>
      </c>
      <c r="H78" s="139">
        <f t="shared" si="21"/>
        <v>36887</v>
      </c>
      <c r="I78" s="140">
        <f t="shared" si="22"/>
        <v>88.775240066424402</v>
      </c>
      <c r="J78" s="139">
        <f t="shared" si="24"/>
        <v>0</v>
      </c>
      <c r="K78" s="139">
        <f t="shared" si="25"/>
        <v>0</v>
      </c>
      <c r="L78" s="140">
        <v>0</v>
      </c>
    </row>
    <row r="79" spans="1:12" s="201" customFormat="1" ht="15" customHeight="1" x14ac:dyDescent="0.2">
      <c r="A79" s="275"/>
      <c r="B79" s="388" t="s">
        <v>295</v>
      </c>
      <c r="C79" s="391" t="s">
        <v>133</v>
      </c>
      <c r="D79" s="390">
        <v>83000</v>
      </c>
      <c r="E79" s="144">
        <v>82866.55</v>
      </c>
      <c r="F79" s="140">
        <f t="shared" si="23"/>
        <v>99.839216867469887</v>
      </c>
      <c r="G79" s="390">
        <v>83000</v>
      </c>
      <c r="H79" s="139">
        <f t="shared" si="21"/>
        <v>82866.55</v>
      </c>
      <c r="I79" s="140">
        <f t="shared" si="22"/>
        <v>99.839216867469887</v>
      </c>
      <c r="J79" s="139">
        <f t="shared" si="24"/>
        <v>0</v>
      </c>
      <c r="K79" s="139">
        <f t="shared" si="25"/>
        <v>0</v>
      </c>
      <c r="L79" s="140">
        <v>0</v>
      </c>
    </row>
    <row r="80" spans="1:12" s="201" customFormat="1" ht="37.5" customHeight="1" x14ac:dyDescent="0.2">
      <c r="A80" s="275"/>
      <c r="B80" s="388" t="s">
        <v>310</v>
      </c>
      <c r="C80" s="391" t="s">
        <v>325</v>
      </c>
      <c r="D80" s="390">
        <v>18424</v>
      </c>
      <c r="E80" s="144">
        <v>18297.259999999998</v>
      </c>
      <c r="F80" s="140">
        <f t="shared" si="23"/>
        <v>99.312092922275284</v>
      </c>
      <c r="G80" s="390">
        <v>18424</v>
      </c>
      <c r="H80" s="139">
        <f t="shared" si="21"/>
        <v>18297.259999999998</v>
      </c>
      <c r="I80" s="140">
        <f t="shared" si="22"/>
        <v>99.312092922275284</v>
      </c>
      <c r="J80" s="139">
        <f t="shared" si="24"/>
        <v>0</v>
      </c>
      <c r="K80" s="139">
        <f t="shared" si="25"/>
        <v>0</v>
      </c>
      <c r="L80" s="140">
        <v>0</v>
      </c>
    </row>
    <row r="81" spans="1:12" s="186" customFormat="1" ht="16.5" customHeight="1" x14ac:dyDescent="0.2">
      <c r="A81" s="277" t="s">
        <v>281</v>
      </c>
      <c r="B81" s="277"/>
      <c r="C81" s="162" t="s">
        <v>282</v>
      </c>
      <c r="D81" s="135">
        <f>SUM(D75:D80)</f>
        <v>8536305.4199999999</v>
      </c>
      <c r="E81" s="135">
        <f>SUM(E75:E80)</f>
        <v>8529964.4199999999</v>
      </c>
      <c r="F81" s="141">
        <f t="shared" ref="F81" si="26">E81/D81*100</f>
        <v>99.925717278283614</v>
      </c>
      <c r="G81" s="135">
        <f>SUM(G75:G80)</f>
        <v>8536305.4199999999</v>
      </c>
      <c r="H81" s="135">
        <f t="shared" si="21"/>
        <v>8529964.4199999999</v>
      </c>
      <c r="I81" s="141">
        <f t="shared" si="22"/>
        <v>99.925717278283614</v>
      </c>
      <c r="J81" s="135">
        <f>SUM(J77:J80)</f>
        <v>0</v>
      </c>
      <c r="K81" s="135">
        <f>SUM(K77:K80)</f>
        <v>0</v>
      </c>
      <c r="L81" s="141">
        <v>0</v>
      </c>
    </row>
    <row r="82" spans="1:12" s="201" customFormat="1" ht="15" customHeight="1" x14ac:dyDescent="0.2">
      <c r="A82" s="275"/>
      <c r="B82" s="276" t="s">
        <v>152</v>
      </c>
      <c r="C82" s="163" t="s">
        <v>326</v>
      </c>
      <c r="D82" s="138">
        <v>38078</v>
      </c>
      <c r="E82" s="144">
        <v>38078</v>
      </c>
      <c r="F82" s="140">
        <f t="shared" si="19"/>
        <v>100</v>
      </c>
      <c r="G82" s="138">
        <v>38078</v>
      </c>
      <c r="H82" s="139">
        <f t="shared" si="21"/>
        <v>38078</v>
      </c>
      <c r="I82" s="140">
        <f t="shared" si="22"/>
        <v>100</v>
      </c>
      <c r="J82" s="139">
        <v>0</v>
      </c>
      <c r="K82" s="139">
        <v>0</v>
      </c>
      <c r="L82" s="140">
        <v>0</v>
      </c>
    </row>
    <row r="83" spans="1:12" s="201" customFormat="1" ht="15" customHeight="1" x14ac:dyDescent="0.2">
      <c r="A83" s="275"/>
      <c r="B83" s="276" t="s">
        <v>153</v>
      </c>
      <c r="C83" s="163" t="s">
        <v>154</v>
      </c>
      <c r="D83" s="138">
        <v>314100</v>
      </c>
      <c r="E83" s="144">
        <v>278652.93</v>
      </c>
      <c r="F83" s="140">
        <f t="shared" si="19"/>
        <v>88.714718242597897</v>
      </c>
      <c r="G83" s="138">
        <v>314100</v>
      </c>
      <c r="H83" s="139">
        <f t="shared" si="21"/>
        <v>278652.93</v>
      </c>
      <c r="I83" s="140">
        <f t="shared" si="22"/>
        <v>88.714718242597897</v>
      </c>
      <c r="J83" s="139">
        <v>0</v>
      </c>
      <c r="K83" s="139">
        <v>0</v>
      </c>
      <c r="L83" s="140">
        <v>0</v>
      </c>
    </row>
    <row r="84" spans="1:12" s="201" customFormat="1" ht="15" customHeight="1" x14ac:dyDescent="0.2">
      <c r="A84" s="275"/>
      <c r="B84" s="276" t="s">
        <v>155</v>
      </c>
      <c r="C84" s="163" t="s">
        <v>156</v>
      </c>
      <c r="D84" s="138">
        <v>56340</v>
      </c>
      <c r="E84" s="144">
        <v>53961.35</v>
      </c>
      <c r="F84" s="140">
        <f t="shared" si="19"/>
        <v>95.778044018459354</v>
      </c>
      <c r="G84" s="138">
        <v>56340</v>
      </c>
      <c r="H84" s="139">
        <f t="shared" si="21"/>
        <v>53961.35</v>
      </c>
      <c r="I84" s="140">
        <f t="shared" si="22"/>
        <v>95.778044018459354</v>
      </c>
      <c r="J84" s="139">
        <v>0</v>
      </c>
      <c r="K84" s="139">
        <v>0</v>
      </c>
      <c r="L84" s="140">
        <v>0</v>
      </c>
    </row>
    <row r="85" spans="1:12" s="201" customFormat="1" ht="15" customHeight="1" x14ac:dyDescent="0.2">
      <c r="A85" s="275"/>
      <c r="B85" s="276" t="s">
        <v>327</v>
      </c>
      <c r="C85" s="163" t="s">
        <v>328</v>
      </c>
      <c r="D85" s="138">
        <v>23100</v>
      </c>
      <c r="E85" s="144">
        <v>20794.13</v>
      </c>
      <c r="F85" s="140">
        <f t="shared" si="19"/>
        <v>90.017878787878786</v>
      </c>
      <c r="G85" s="138">
        <v>23100</v>
      </c>
      <c r="H85" s="139">
        <f t="shared" si="21"/>
        <v>20794.13</v>
      </c>
      <c r="I85" s="140">
        <f t="shared" si="22"/>
        <v>90.017878787878786</v>
      </c>
      <c r="J85" s="139">
        <f>J76+J75</f>
        <v>0</v>
      </c>
      <c r="K85" s="139">
        <v>0</v>
      </c>
      <c r="L85" s="140">
        <v>0</v>
      </c>
    </row>
    <row r="86" spans="1:12" s="201" customFormat="1" ht="15" customHeight="1" x14ac:dyDescent="0.2">
      <c r="A86" s="275"/>
      <c r="B86" s="276" t="s">
        <v>157</v>
      </c>
      <c r="C86" s="163" t="s">
        <v>158</v>
      </c>
      <c r="D86" s="138">
        <v>874248</v>
      </c>
      <c r="E86" s="144">
        <v>686556.71</v>
      </c>
      <c r="F86" s="140">
        <f t="shared" si="19"/>
        <v>78.531115884737517</v>
      </c>
      <c r="G86" s="138">
        <v>874248</v>
      </c>
      <c r="H86" s="139">
        <f t="shared" si="21"/>
        <v>686556.71</v>
      </c>
      <c r="I86" s="140">
        <f t="shared" si="22"/>
        <v>78.531115884737517</v>
      </c>
      <c r="J86" s="139">
        <v>0</v>
      </c>
      <c r="K86" s="139">
        <v>0</v>
      </c>
      <c r="L86" s="140">
        <v>0</v>
      </c>
    </row>
    <row r="87" spans="1:12" s="201" customFormat="1" ht="24.75" customHeight="1" x14ac:dyDescent="0.2">
      <c r="A87" s="275"/>
      <c r="B87" s="276" t="s">
        <v>329</v>
      </c>
      <c r="C87" s="163" t="s">
        <v>330</v>
      </c>
      <c r="D87" s="138">
        <v>6000</v>
      </c>
      <c r="E87" s="144">
        <v>1865</v>
      </c>
      <c r="F87" s="140">
        <f t="shared" si="19"/>
        <v>31.083333333333336</v>
      </c>
      <c r="G87" s="138">
        <v>6000</v>
      </c>
      <c r="H87" s="139">
        <f t="shared" si="21"/>
        <v>1865</v>
      </c>
      <c r="I87" s="140">
        <f t="shared" si="22"/>
        <v>31.083333333333336</v>
      </c>
      <c r="J87" s="139">
        <v>0</v>
      </c>
      <c r="K87" s="139">
        <v>0</v>
      </c>
      <c r="L87" s="140">
        <v>0</v>
      </c>
    </row>
    <row r="88" spans="1:12" s="201" customFormat="1" ht="24.75" customHeight="1" x14ac:dyDescent="0.2">
      <c r="A88" s="275"/>
      <c r="B88" s="276" t="s">
        <v>331</v>
      </c>
      <c r="C88" s="163" t="s">
        <v>332</v>
      </c>
      <c r="D88" s="138">
        <v>10816</v>
      </c>
      <c r="E88" s="144">
        <v>10777.5</v>
      </c>
      <c r="F88" s="140">
        <f t="shared" si="19"/>
        <v>99.644045857988161</v>
      </c>
      <c r="G88" s="138">
        <v>10816</v>
      </c>
      <c r="H88" s="139">
        <f t="shared" si="21"/>
        <v>10777.5</v>
      </c>
      <c r="I88" s="140">
        <v>99.6</v>
      </c>
      <c r="J88" s="139">
        <v>0</v>
      </c>
      <c r="K88" s="139">
        <v>0</v>
      </c>
      <c r="L88" s="140">
        <v>0</v>
      </c>
    </row>
    <row r="89" spans="1:12" s="201" customFormat="1" ht="15" customHeight="1" x14ac:dyDescent="0.2">
      <c r="A89" s="275"/>
      <c r="B89" s="276" t="s">
        <v>159</v>
      </c>
      <c r="C89" s="163" t="s">
        <v>72</v>
      </c>
      <c r="D89" s="138">
        <v>230000</v>
      </c>
      <c r="E89" s="144">
        <v>221099.58</v>
      </c>
      <c r="F89" s="140">
        <f t="shared" si="19"/>
        <v>96.130252173913036</v>
      </c>
      <c r="G89" s="138">
        <f>D89-J89</f>
        <v>66000</v>
      </c>
      <c r="H89" s="139">
        <f t="shared" si="21"/>
        <v>58130.989999999991</v>
      </c>
      <c r="I89" s="140">
        <f t="shared" si="22"/>
        <v>88.077257575757557</v>
      </c>
      <c r="J89" s="139">
        <v>164000</v>
      </c>
      <c r="K89" s="139">
        <v>162968.59</v>
      </c>
      <c r="L89" s="140">
        <f t="shared" ref="L89:L100" si="27">K89/J89*100</f>
        <v>99.371091463414629</v>
      </c>
    </row>
    <row r="90" spans="1:12" s="186" customFormat="1" ht="24.75" customHeight="1" x14ac:dyDescent="0.2">
      <c r="A90" s="277" t="s">
        <v>57</v>
      </c>
      <c r="B90" s="277"/>
      <c r="C90" s="164" t="s">
        <v>58</v>
      </c>
      <c r="D90" s="135">
        <f>SUM(D82:D89)</f>
        <v>1552682</v>
      </c>
      <c r="E90" s="135">
        <f>SUM(E82:E89)</f>
        <v>1311785.2</v>
      </c>
      <c r="F90" s="141">
        <f t="shared" si="19"/>
        <v>84.485116720616332</v>
      </c>
      <c r="G90" s="135">
        <f>SUM(G82:G89)</f>
        <v>1388682</v>
      </c>
      <c r="H90" s="135">
        <f t="shared" si="21"/>
        <v>1148816.6099999999</v>
      </c>
      <c r="I90" s="141">
        <f t="shared" si="22"/>
        <v>82.727118951639028</v>
      </c>
      <c r="J90" s="135">
        <f>SUM(J82:J89)</f>
        <v>164000</v>
      </c>
      <c r="K90" s="135">
        <f>SUM(K82:K89)</f>
        <v>162968.59</v>
      </c>
      <c r="L90" s="141">
        <f t="shared" si="27"/>
        <v>99.371091463414629</v>
      </c>
    </row>
    <row r="91" spans="1:12" s="201" customFormat="1" ht="15" customHeight="1" x14ac:dyDescent="0.2">
      <c r="A91" s="275"/>
      <c r="B91" s="276" t="s">
        <v>261</v>
      </c>
      <c r="C91" s="163" t="s">
        <v>278</v>
      </c>
      <c r="D91" s="138">
        <v>25000</v>
      </c>
      <c r="E91" s="144">
        <v>25000</v>
      </c>
      <c r="F91" s="140">
        <f t="shared" si="19"/>
        <v>100</v>
      </c>
      <c r="G91" s="138">
        <v>25000</v>
      </c>
      <c r="H91" s="139">
        <f t="shared" si="21"/>
        <v>25000</v>
      </c>
      <c r="I91" s="140">
        <f t="shared" si="22"/>
        <v>100</v>
      </c>
      <c r="J91" s="139">
        <v>0</v>
      </c>
      <c r="K91" s="139">
        <v>0</v>
      </c>
      <c r="L91" s="140">
        <v>0</v>
      </c>
    </row>
    <row r="92" spans="1:12" s="201" customFormat="1" ht="15" customHeight="1" x14ac:dyDescent="0.2">
      <c r="A92" s="275"/>
      <c r="B92" s="276" t="s">
        <v>160</v>
      </c>
      <c r="C92" s="163" t="s">
        <v>161</v>
      </c>
      <c r="D92" s="138">
        <v>403024</v>
      </c>
      <c r="E92" s="144">
        <v>394429.43</v>
      </c>
      <c r="F92" s="140">
        <f t="shared" ref="F92" si="28">E92/D92*100</f>
        <v>97.867479356068117</v>
      </c>
      <c r="G92" s="138">
        <v>403024</v>
      </c>
      <c r="H92" s="139">
        <f t="shared" si="21"/>
        <v>394429.43</v>
      </c>
      <c r="I92" s="140">
        <f t="shared" si="22"/>
        <v>97.867479356068117</v>
      </c>
      <c r="J92" s="139">
        <v>0</v>
      </c>
      <c r="K92" s="139">
        <v>0</v>
      </c>
      <c r="L92" s="140">
        <v>0</v>
      </c>
    </row>
    <row r="93" spans="1:12" s="201" customFormat="1" ht="15" customHeight="1" x14ac:dyDescent="0.2">
      <c r="A93" s="275"/>
      <c r="B93" s="276" t="s">
        <v>162</v>
      </c>
      <c r="C93" s="163" t="s">
        <v>163</v>
      </c>
      <c r="D93" s="138">
        <v>254512</v>
      </c>
      <c r="E93" s="144">
        <v>245488.18</v>
      </c>
      <c r="F93" s="140">
        <f t="shared" si="19"/>
        <v>96.454461872131759</v>
      </c>
      <c r="G93" s="138">
        <f>D93-J93</f>
        <v>64512</v>
      </c>
      <c r="H93" s="139">
        <f t="shared" si="21"/>
        <v>55759.72</v>
      </c>
      <c r="I93" s="140">
        <f t="shared" si="22"/>
        <v>86.433097718253975</v>
      </c>
      <c r="J93" s="139">
        <v>190000</v>
      </c>
      <c r="K93" s="139">
        <v>189728.46</v>
      </c>
      <c r="L93" s="140">
        <f t="shared" si="27"/>
        <v>99.85708421052631</v>
      </c>
    </row>
    <row r="94" spans="1:12" s="201" customFormat="1" ht="15" customHeight="1" x14ac:dyDescent="0.2">
      <c r="A94" s="275"/>
      <c r="B94" s="276" t="s">
        <v>164</v>
      </c>
      <c r="C94" s="163" t="s">
        <v>72</v>
      </c>
      <c r="D94" s="138">
        <v>45000</v>
      </c>
      <c r="E94" s="147">
        <v>0</v>
      </c>
      <c r="F94" s="140">
        <f t="shared" si="19"/>
        <v>0</v>
      </c>
      <c r="G94" s="138">
        <v>45000</v>
      </c>
      <c r="H94" s="139">
        <f t="shared" si="21"/>
        <v>0</v>
      </c>
      <c r="I94" s="140">
        <f t="shared" si="22"/>
        <v>0</v>
      </c>
      <c r="J94" s="139">
        <f>J91</f>
        <v>0</v>
      </c>
      <c r="K94" s="139">
        <f>K91</f>
        <v>0</v>
      </c>
      <c r="L94" s="140">
        <v>0</v>
      </c>
    </row>
    <row r="95" spans="1:12" s="186" customFormat="1" ht="27.75" customHeight="1" x14ac:dyDescent="0.2">
      <c r="A95" s="277" t="s">
        <v>165</v>
      </c>
      <c r="B95" s="277"/>
      <c r="C95" s="164" t="s">
        <v>166</v>
      </c>
      <c r="D95" s="135">
        <f>SUM(D91:D94)</f>
        <v>727536</v>
      </c>
      <c r="E95" s="135">
        <f>SUM(E91:E94)</f>
        <v>664917.61</v>
      </c>
      <c r="F95" s="141">
        <f t="shared" si="19"/>
        <v>91.393087077477958</v>
      </c>
      <c r="G95" s="135">
        <f>SUM(G91:G94)</f>
        <v>537536</v>
      </c>
      <c r="H95" s="135">
        <f t="shared" si="21"/>
        <v>475189.15</v>
      </c>
      <c r="I95" s="141">
        <f t="shared" si="22"/>
        <v>88.401362885462561</v>
      </c>
      <c r="J95" s="135">
        <f>SUM(J92:J94)</f>
        <v>190000</v>
      </c>
      <c r="K95" s="135">
        <f>SUM(K92:K94)</f>
        <v>189728.46</v>
      </c>
      <c r="L95" s="141">
        <f t="shared" si="27"/>
        <v>99.85708421052631</v>
      </c>
    </row>
    <row r="96" spans="1:12" s="201" customFormat="1" ht="15" customHeight="1" x14ac:dyDescent="0.2">
      <c r="A96" s="275"/>
      <c r="B96" s="276" t="s">
        <v>167</v>
      </c>
      <c r="C96" s="163" t="s">
        <v>168</v>
      </c>
      <c r="D96" s="138">
        <v>652352</v>
      </c>
      <c r="E96" s="144">
        <v>606562.31999999995</v>
      </c>
      <c r="F96" s="140">
        <f t="shared" si="19"/>
        <v>92.980832434023341</v>
      </c>
      <c r="G96" s="138">
        <f>D96-J96</f>
        <v>572852</v>
      </c>
      <c r="H96" s="139">
        <f t="shared" si="21"/>
        <v>527222.31999999995</v>
      </c>
      <c r="I96" s="140">
        <f t="shared" si="22"/>
        <v>92.03464769259773</v>
      </c>
      <c r="J96" s="139">
        <v>79500</v>
      </c>
      <c r="K96" s="139">
        <v>79340</v>
      </c>
      <c r="L96" s="140">
        <f t="shared" si="27"/>
        <v>99.798742138364787</v>
      </c>
    </row>
    <row r="97" spans="1:12" s="201" customFormat="1" ht="15" customHeight="1" x14ac:dyDescent="0.2">
      <c r="A97" s="275"/>
      <c r="B97" s="276" t="s">
        <v>169</v>
      </c>
      <c r="C97" s="163" t="s">
        <v>333</v>
      </c>
      <c r="D97" s="138">
        <v>180000</v>
      </c>
      <c r="E97" s="144">
        <v>170000</v>
      </c>
      <c r="F97" s="140">
        <f t="shared" si="19"/>
        <v>94.444444444444443</v>
      </c>
      <c r="G97" s="138">
        <v>180000</v>
      </c>
      <c r="H97" s="139">
        <f t="shared" si="21"/>
        <v>170000</v>
      </c>
      <c r="I97" s="140">
        <f t="shared" si="22"/>
        <v>94.444444444444443</v>
      </c>
      <c r="J97" s="139">
        <v>0</v>
      </c>
      <c r="K97" s="139">
        <v>0</v>
      </c>
      <c r="L97" s="140">
        <v>0</v>
      </c>
    </row>
    <row r="98" spans="1:12" s="201" customFormat="1" ht="15" customHeight="1" x14ac:dyDescent="0.2">
      <c r="A98" s="275"/>
      <c r="B98" s="276" t="s">
        <v>274</v>
      </c>
      <c r="C98" s="163" t="s">
        <v>72</v>
      </c>
      <c r="D98" s="138">
        <v>20300</v>
      </c>
      <c r="E98" s="144">
        <v>20300</v>
      </c>
      <c r="F98" s="140">
        <f t="shared" ref="F98" si="29">E98/D98*100</f>
        <v>100</v>
      </c>
      <c r="G98" s="138">
        <f>D98-J98</f>
        <v>0</v>
      </c>
      <c r="H98" s="139">
        <f t="shared" si="21"/>
        <v>0</v>
      </c>
      <c r="I98" s="140">
        <v>0</v>
      </c>
      <c r="J98" s="139">
        <v>20300</v>
      </c>
      <c r="K98" s="139">
        <v>20300</v>
      </c>
      <c r="L98" s="140">
        <f t="shared" si="27"/>
        <v>100</v>
      </c>
    </row>
    <row r="99" spans="1:12" s="186" customFormat="1" ht="15" customHeight="1" x14ac:dyDescent="0.2">
      <c r="A99" s="277" t="s">
        <v>170</v>
      </c>
      <c r="B99" s="277"/>
      <c r="C99" s="164" t="s">
        <v>171</v>
      </c>
      <c r="D99" s="135">
        <f>SUM(D96:D98)</f>
        <v>852652</v>
      </c>
      <c r="E99" s="135">
        <f>SUM(E96:E98)</f>
        <v>796862.32</v>
      </c>
      <c r="F99" s="141">
        <f t="shared" si="19"/>
        <v>93.456922636667699</v>
      </c>
      <c r="G99" s="135">
        <f>SUM(G96:G98)</f>
        <v>752852</v>
      </c>
      <c r="H99" s="135">
        <f t="shared" si="21"/>
        <v>697222.32</v>
      </c>
      <c r="I99" s="141">
        <f t="shared" si="22"/>
        <v>92.610807967568647</v>
      </c>
      <c r="J99" s="135">
        <f>SUM(J96:J98)</f>
        <v>99800</v>
      </c>
      <c r="K99" s="135">
        <f>SUM(K96:K98)</f>
        <v>99640</v>
      </c>
      <c r="L99" s="141">
        <f t="shared" si="27"/>
        <v>99.839679358717433</v>
      </c>
    </row>
    <row r="100" spans="1:12" s="186" customFormat="1" ht="16.5" customHeight="1" x14ac:dyDescent="0.2">
      <c r="A100" s="273"/>
      <c r="B100" s="148"/>
      <c r="C100" s="149" t="s">
        <v>59</v>
      </c>
      <c r="D100" s="150">
        <f>D9+D15+D17+D21+D29+D31+D33+D36+D38+D41+D53+D57+D67+D69+D74+D81+D90+D95+D99</f>
        <v>46241638.609999999</v>
      </c>
      <c r="E100" s="150">
        <f>E9+E15+E17+E21+E29+E31+E33+E36+E38+E41+E53+E57+E67+E69+E74+E81+E90+E95+E99</f>
        <v>40645859.789999999</v>
      </c>
      <c r="F100" s="274">
        <f t="shared" si="19"/>
        <v>87.898831035823449</v>
      </c>
      <c r="G100" s="150">
        <f>G9+G15+G17+G21+G29+G31+G33+G36+G38+G41+G53+G57+G67+G69+G74+G81+G90+G95+G99</f>
        <v>37261272.280000001</v>
      </c>
      <c r="H100" s="150">
        <f>H9+H15+H17+H21+H29+H31+H33+H36+H38+H41+H53+H57+H67+H69+H74+H81+H90+H95+H99</f>
        <v>33888969.119999997</v>
      </c>
      <c r="I100" s="141">
        <f t="shared" si="22"/>
        <v>90.949575917164566</v>
      </c>
      <c r="J100" s="150">
        <f>J9+J15+J17+J21+J29+J31+J33+J36+J38+J41+J53+J57+J67+J69+J74+J81+J90+J95+J99</f>
        <v>8980366.3300000001</v>
      </c>
      <c r="K100" s="150">
        <f>K9+K15+K17+K21+K29+K31+K33+K36+K38+K41+K53+K57+K67+K69+K74+K81+K90+K95+K99</f>
        <v>6756890.6699999999</v>
      </c>
      <c r="L100" s="141">
        <f t="shared" si="27"/>
        <v>75.240702012653855</v>
      </c>
    </row>
  </sheetData>
  <autoFilter ref="A5:L100"/>
  <mergeCells count="4">
    <mergeCell ref="A3:L3"/>
    <mergeCell ref="G4:I4"/>
    <mergeCell ref="D4:F4"/>
    <mergeCell ref="J4:L4"/>
  </mergeCells>
  <pageMargins left="0.19685039370078741" right="0.19685039370078741" top="0.05" bottom="0.1666666666666666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02"/>
  <sheetViews>
    <sheetView workbookViewId="0">
      <pane ySplit="6" topLeftCell="A70" activePane="bottomLeft" state="frozen"/>
      <selection pane="bottomLeft" activeCell="A76" sqref="A76"/>
    </sheetView>
  </sheetViews>
  <sheetFormatPr defaultRowHeight="12" x14ac:dyDescent="0.2"/>
  <cols>
    <col min="1" max="1" width="5" style="158" customWidth="1"/>
    <col min="2" max="2" width="7.5703125" style="117" customWidth="1"/>
    <col min="3" max="3" width="27.28515625" style="5" customWidth="1"/>
    <col min="4" max="4" width="12.7109375" style="118" customWidth="1"/>
    <col min="5" max="5" width="13.140625" style="119" customWidth="1"/>
    <col min="6" max="6" width="6.42578125" style="119" customWidth="1"/>
    <col min="7" max="7" width="13.5703125" style="119" customWidth="1"/>
    <col min="8" max="8" width="13.7109375" style="119" customWidth="1"/>
    <col min="9" max="9" width="12.85546875" style="119" customWidth="1"/>
    <col min="10" max="10" width="11.42578125" style="119" customWidth="1"/>
    <col min="11" max="11" width="11.85546875" style="119" customWidth="1"/>
    <col min="12" max="12" width="9.42578125" style="119" customWidth="1"/>
    <col min="13" max="13" width="9.28515625" style="119" customWidth="1"/>
    <col min="14" max="14" width="9" style="119" customWidth="1"/>
    <col min="15" max="252" width="9.140625" style="120"/>
    <col min="253" max="253" width="4" style="120" customWidth="1"/>
    <col min="254" max="254" width="6.5703125" style="120" customWidth="1"/>
    <col min="255" max="255" width="28.28515625" style="120" customWidth="1"/>
    <col min="256" max="256" width="10.140625" style="120" customWidth="1"/>
    <col min="257" max="257" width="12" style="120" customWidth="1"/>
    <col min="258" max="258" width="6.42578125" style="120" customWidth="1"/>
    <col min="259" max="259" width="12.140625" style="120" customWidth="1"/>
    <col min="260" max="260" width="11.140625" style="120" customWidth="1"/>
    <col min="261" max="261" width="11.5703125" style="120" customWidth="1"/>
    <col min="262" max="262" width="9.28515625" style="120" customWidth="1"/>
    <col min="263" max="263" width="10.42578125" style="120" customWidth="1"/>
    <col min="264" max="264" width="8.42578125" style="120" customWidth="1"/>
    <col min="265" max="265" width="7.7109375" style="120" customWidth="1"/>
    <col min="266" max="266" width="9" style="120" customWidth="1"/>
    <col min="267" max="508" width="9.140625" style="120"/>
    <col min="509" max="509" width="4" style="120" customWidth="1"/>
    <col min="510" max="510" width="6.5703125" style="120" customWidth="1"/>
    <col min="511" max="511" width="28.28515625" style="120" customWidth="1"/>
    <col min="512" max="512" width="10.140625" style="120" customWidth="1"/>
    <col min="513" max="513" width="12" style="120" customWidth="1"/>
    <col min="514" max="514" width="6.42578125" style="120" customWidth="1"/>
    <col min="515" max="515" width="12.140625" style="120" customWidth="1"/>
    <col min="516" max="516" width="11.140625" style="120" customWidth="1"/>
    <col min="517" max="517" width="11.5703125" style="120" customWidth="1"/>
    <col min="518" max="518" width="9.28515625" style="120" customWidth="1"/>
    <col min="519" max="519" width="10.42578125" style="120" customWidth="1"/>
    <col min="520" max="520" width="8.42578125" style="120" customWidth="1"/>
    <col min="521" max="521" width="7.7109375" style="120" customWidth="1"/>
    <col min="522" max="522" width="9" style="120" customWidth="1"/>
    <col min="523" max="764" width="9.140625" style="120"/>
    <col min="765" max="765" width="4" style="120" customWidth="1"/>
    <col min="766" max="766" width="6.5703125" style="120" customWidth="1"/>
    <col min="767" max="767" width="28.28515625" style="120" customWidth="1"/>
    <col min="768" max="768" width="10.140625" style="120" customWidth="1"/>
    <col min="769" max="769" width="12" style="120" customWidth="1"/>
    <col min="770" max="770" width="6.42578125" style="120" customWidth="1"/>
    <col min="771" max="771" width="12.140625" style="120" customWidth="1"/>
    <col min="772" max="772" width="11.140625" style="120" customWidth="1"/>
    <col min="773" max="773" width="11.5703125" style="120" customWidth="1"/>
    <col min="774" max="774" width="9.28515625" style="120" customWidth="1"/>
    <col min="775" max="775" width="10.42578125" style="120" customWidth="1"/>
    <col min="776" max="776" width="8.42578125" style="120" customWidth="1"/>
    <col min="777" max="777" width="7.7109375" style="120" customWidth="1"/>
    <col min="778" max="778" width="9" style="120" customWidth="1"/>
    <col min="779" max="1020" width="9.140625" style="120"/>
    <col min="1021" max="1021" width="4" style="120" customWidth="1"/>
    <col min="1022" max="1022" width="6.5703125" style="120" customWidth="1"/>
    <col min="1023" max="1023" width="28.28515625" style="120" customWidth="1"/>
    <col min="1024" max="1024" width="10.140625" style="120" customWidth="1"/>
    <col min="1025" max="1025" width="12" style="120" customWidth="1"/>
    <col min="1026" max="1026" width="6.42578125" style="120" customWidth="1"/>
    <col min="1027" max="1027" width="12.140625" style="120" customWidth="1"/>
    <col min="1028" max="1028" width="11.140625" style="120" customWidth="1"/>
    <col min="1029" max="1029" width="11.5703125" style="120" customWidth="1"/>
    <col min="1030" max="1030" width="9.28515625" style="120" customWidth="1"/>
    <col min="1031" max="1031" width="10.42578125" style="120" customWidth="1"/>
    <col min="1032" max="1032" width="8.42578125" style="120" customWidth="1"/>
    <col min="1033" max="1033" width="7.7109375" style="120" customWidth="1"/>
    <col min="1034" max="1034" width="9" style="120" customWidth="1"/>
    <col min="1035" max="1276" width="9.140625" style="120"/>
    <col min="1277" max="1277" width="4" style="120" customWidth="1"/>
    <col min="1278" max="1278" width="6.5703125" style="120" customWidth="1"/>
    <col min="1279" max="1279" width="28.28515625" style="120" customWidth="1"/>
    <col min="1280" max="1280" width="10.140625" style="120" customWidth="1"/>
    <col min="1281" max="1281" width="12" style="120" customWidth="1"/>
    <col min="1282" max="1282" width="6.42578125" style="120" customWidth="1"/>
    <col min="1283" max="1283" width="12.140625" style="120" customWidth="1"/>
    <col min="1284" max="1284" width="11.140625" style="120" customWidth="1"/>
    <col min="1285" max="1285" width="11.5703125" style="120" customWidth="1"/>
    <col min="1286" max="1286" width="9.28515625" style="120" customWidth="1"/>
    <col min="1287" max="1287" width="10.42578125" style="120" customWidth="1"/>
    <col min="1288" max="1288" width="8.42578125" style="120" customWidth="1"/>
    <col min="1289" max="1289" width="7.7109375" style="120" customWidth="1"/>
    <col min="1290" max="1290" width="9" style="120" customWidth="1"/>
    <col min="1291" max="1532" width="9.140625" style="120"/>
    <col min="1533" max="1533" width="4" style="120" customWidth="1"/>
    <col min="1534" max="1534" width="6.5703125" style="120" customWidth="1"/>
    <col min="1535" max="1535" width="28.28515625" style="120" customWidth="1"/>
    <col min="1536" max="1536" width="10.140625" style="120" customWidth="1"/>
    <col min="1537" max="1537" width="12" style="120" customWidth="1"/>
    <col min="1538" max="1538" width="6.42578125" style="120" customWidth="1"/>
    <col min="1539" max="1539" width="12.140625" style="120" customWidth="1"/>
    <col min="1540" max="1540" width="11.140625" style="120" customWidth="1"/>
    <col min="1541" max="1541" width="11.5703125" style="120" customWidth="1"/>
    <col min="1542" max="1542" width="9.28515625" style="120" customWidth="1"/>
    <col min="1543" max="1543" width="10.42578125" style="120" customWidth="1"/>
    <col min="1544" max="1544" width="8.42578125" style="120" customWidth="1"/>
    <col min="1545" max="1545" width="7.7109375" style="120" customWidth="1"/>
    <col min="1546" max="1546" width="9" style="120" customWidth="1"/>
    <col min="1547" max="1788" width="9.140625" style="120"/>
    <col min="1789" max="1789" width="4" style="120" customWidth="1"/>
    <col min="1790" max="1790" width="6.5703125" style="120" customWidth="1"/>
    <col min="1791" max="1791" width="28.28515625" style="120" customWidth="1"/>
    <col min="1792" max="1792" width="10.140625" style="120" customWidth="1"/>
    <col min="1793" max="1793" width="12" style="120" customWidth="1"/>
    <col min="1794" max="1794" width="6.42578125" style="120" customWidth="1"/>
    <col min="1795" max="1795" width="12.140625" style="120" customWidth="1"/>
    <col min="1796" max="1796" width="11.140625" style="120" customWidth="1"/>
    <col min="1797" max="1797" width="11.5703125" style="120" customWidth="1"/>
    <col min="1798" max="1798" width="9.28515625" style="120" customWidth="1"/>
    <col min="1799" max="1799" width="10.42578125" style="120" customWidth="1"/>
    <col min="1800" max="1800" width="8.42578125" style="120" customWidth="1"/>
    <col min="1801" max="1801" width="7.7109375" style="120" customWidth="1"/>
    <col min="1802" max="1802" width="9" style="120" customWidth="1"/>
    <col min="1803" max="2044" width="9.140625" style="120"/>
    <col min="2045" max="2045" width="4" style="120" customWidth="1"/>
    <col min="2046" max="2046" width="6.5703125" style="120" customWidth="1"/>
    <col min="2047" max="2047" width="28.28515625" style="120" customWidth="1"/>
    <col min="2048" max="2048" width="10.140625" style="120" customWidth="1"/>
    <col min="2049" max="2049" width="12" style="120" customWidth="1"/>
    <col min="2050" max="2050" width="6.42578125" style="120" customWidth="1"/>
    <col min="2051" max="2051" width="12.140625" style="120" customWidth="1"/>
    <col min="2052" max="2052" width="11.140625" style="120" customWidth="1"/>
    <col min="2053" max="2053" width="11.5703125" style="120" customWidth="1"/>
    <col min="2054" max="2054" width="9.28515625" style="120" customWidth="1"/>
    <col min="2055" max="2055" width="10.42578125" style="120" customWidth="1"/>
    <col min="2056" max="2056" width="8.42578125" style="120" customWidth="1"/>
    <col min="2057" max="2057" width="7.7109375" style="120" customWidth="1"/>
    <col min="2058" max="2058" width="9" style="120" customWidth="1"/>
    <col min="2059" max="2300" width="9.140625" style="120"/>
    <col min="2301" max="2301" width="4" style="120" customWidth="1"/>
    <col min="2302" max="2302" width="6.5703125" style="120" customWidth="1"/>
    <col min="2303" max="2303" width="28.28515625" style="120" customWidth="1"/>
    <col min="2304" max="2304" width="10.140625" style="120" customWidth="1"/>
    <col min="2305" max="2305" width="12" style="120" customWidth="1"/>
    <col min="2306" max="2306" width="6.42578125" style="120" customWidth="1"/>
    <col min="2307" max="2307" width="12.140625" style="120" customWidth="1"/>
    <col min="2308" max="2308" width="11.140625" style="120" customWidth="1"/>
    <col min="2309" max="2309" width="11.5703125" style="120" customWidth="1"/>
    <col min="2310" max="2310" width="9.28515625" style="120" customWidth="1"/>
    <col min="2311" max="2311" width="10.42578125" style="120" customWidth="1"/>
    <col min="2312" max="2312" width="8.42578125" style="120" customWidth="1"/>
    <col min="2313" max="2313" width="7.7109375" style="120" customWidth="1"/>
    <col min="2314" max="2314" width="9" style="120" customWidth="1"/>
    <col min="2315" max="2556" width="9.140625" style="120"/>
    <col min="2557" max="2557" width="4" style="120" customWidth="1"/>
    <col min="2558" max="2558" width="6.5703125" style="120" customWidth="1"/>
    <col min="2559" max="2559" width="28.28515625" style="120" customWidth="1"/>
    <col min="2560" max="2560" width="10.140625" style="120" customWidth="1"/>
    <col min="2561" max="2561" width="12" style="120" customWidth="1"/>
    <col min="2562" max="2562" width="6.42578125" style="120" customWidth="1"/>
    <col min="2563" max="2563" width="12.140625" style="120" customWidth="1"/>
    <col min="2564" max="2564" width="11.140625" style="120" customWidth="1"/>
    <col min="2565" max="2565" width="11.5703125" style="120" customWidth="1"/>
    <col min="2566" max="2566" width="9.28515625" style="120" customWidth="1"/>
    <col min="2567" max="2567" width="10.42578125" style="120" customWidth="1"/>
    <col min="2568" max="2568" width="8.42578125" style="120" customWidth="1"/>
    <col min="2569" max="2569" width="7.7109375" style="120" customWidth="1"/>
    <col min="2570" max="2570" width="9" style="120" customWidth="1"/>
    <col min="2571" max="2812" width="9.140625" style="120"/>
    <col min="2813" max="2813" width="4" style="120" customWidth="1"/>
    <col min="2814" max="2814" width="6.5703125" style="120" customWidth="1"/>
    <col min="2815" max="2815" width="28.28515625" style="120" customWidth="1"/>
    <col min="2816" max="2816" width="10.140625" style="120" customWidth="1"/>
    <col min="2817" max="2817" width="12" style="120" customWidth="1"/>
    <col min="2818" max="2818" width="6.42578125" style="120" customWidth="1"/>
    <col min="2819" max="2819" width="12.140625" style="120" customWidth="1"/>
    <col min="2820" max="2820" width="11.140625" style="120" customWidth="1"/>
    <col min="2821" max="2821" width="11.5703125" style="120" customWidth="1"/>
    <col min="2822" max="2822" width="9.28515625" style="120" customWidth="1"/>
    <col min="2823" max="2823" width="10.42578125" style="120" customWidth="1"/>
    <col min="2824" max="2824" width="8.42578125" style="120" customWidth="1"/>
    <col min="2825" max="2825" width="7.7109375" style="120" customWidth="1"/>
    <col min="2826" max="2826" width="9" style="120" customWidth="1"/>
    <col min="2827" max="3068" width="9.140625" style="120"/>
    <col min="3069" max="3069" width="4" style="120" customWidth="1"/>
    <col min="3070" max="3070" width="6.5703125" style="120" customWidth="1"/>
    <col min="3071" max="3071" width="28.28515625" style="120" customWidth="1"/>
    <col min="3072" max="3072" width="10.140625" style="120" customWidth="1"/>
    <col min="3073" max="3073" width="12" style="120" customWidth="1"/>
    <col min="3074" max="3074" width="6.42578125" style="120" customWidth="1"/>
    <col min="3075" max="3075" width="12.140625" style="120" customWidth="1"/>
    <col min="3076" max="3076" width="11.140625" style="120" customWidth="1"/>
    <col min="3077" max="3077" width="11.5703125" style="120" customWidth="1"/>
    <col min="3078" max="3078" width="9.28515625" style="120" customWidth="1"/>
    <col min="3079" max="3079" width="10.42578125" style="120" customWidth="1"/>
    <col min="3080" max="3080" width="8.42578125" style="120" customWidth="1"/>
    <col min="3081" max="3081" width="7.7109375" style="120" customWidth="1"/>
    <col min="3082" max="3082" width="9" style="120" customWidth="1"/>
    <col min="3083" max="3324" width="9.140625" style="120"/>
    <col min="3325" max="3325" width="4" style="120" customWidth="1"/>
    <col min="3326" max="3326" width="6.5703125" style="120" customWidth="1"/>
    <col min="3327" max="3327" width="28.28515625" style="120" customWidth="1"/>
    <col min="3328" max="3328" width="10.140625" style="120" customWidth="1"/>
    <col min="3329" max="3329" width="12" style="120" customWidth="1"/>
    <col min="3330" max="3330" width="6.42578125" style="120" customWidth="1"/>
    <col min="3331" max="3331" width="12.140625" style="120" customWidth="1"/>
    <col min="3332" max="3332" width="11.140625" style="120" customWidth="1"/>
    <col min="3333" max="3333" width="11.5703125" style="120" customWidth="1"/>
    <col min="3334" max="3334" width="9.28515625" style="120" customWidth="1"/>
    <col min="3335" max="3335" width="10.42578125" style="120" customWidth="1"/>
    <col min="3336" max="3336" width="8.42578125" style="120" customWidth="1"/>
    <col min="3337" max="3337" width="7.7109375" style="120" customWidth="1"/>
    <col min="3338" max="3338" width="9" style="120" customWidth="1"/>
    <col min="3339" max="3580" width="9.140625" style="120"/>
    <col min="3581" max="3581" width="4" style="120" customWidth="1"/>
    <col min="3582" max="3582" width="6.5703125" style="120" customWidth="1"/>
    <col min="3583" max="3583" width="28.28515625" style="120" customWidth="1"/>
    <col min="3584" max="3584" width="10.140625" style="120" customWidth="1"/>
    <col min="3585" max="3585" width="12" style="120" customWidth="1"/>
    <col min="3586" max="3586" width="6.42578125" style="120" customWidth="1"/>
    <col min="3587" max="3587" width="12.140625" style="120" customWidth="1"/>
    <col min="3588" max="3588" width="11.140625" style="120" customWidth="1"/>
    <col min="3589" max="3589" width="11.5703125" style="120" customWidth="1"/>
    <col min="3590" max="3590" width="9.28515625" style="120" customWidth="1"/>
    <col min="3591" max="3591" width="10.42578125" style="120" customWidth="1"/>
    <col min="3592" max="3592" width="8.42578125" style="120" customWidth="1"/>
    <col min="3593" max="3593" width="7.7109375" style="120" customWidth="1"/>
    <col min="3594" max="3594" width="9" style="120" customWidth="1"/>
    <col min="3595" max="3836" width="9.140625" style="120"/>
    <col min="3837" max="3837" width="4" style="120" customWidth="1"/>
    <col min="3838" max="3838" width="6.5703125" style="120" customWidth="1"/>
    <col min="3839" max="3839" width="28.28515625" style="120" customWidth="1"/>
    <col min="3840" max="3840" width="10.140625" style="120" customWidth="1"/>
    <col min="3841" max="3841" width="12" style="120" customWidth="1"/>
    <col min="3842" max="3842" width="6.42578125" style="120" customWidth="1"/>
    <col min="3843" max="3843" width="12.140625" style="120" customWidth="1"/>
    <col min="3844" max="3844" width="11.140625" style="120" customWidth="1"/>
    <col min="3845" max="3845" width="11.5703125" style="120" customWidth="1"/>
    <col min="3846" max="3846" width="9.28515625" style="120" customWidth="1"/>
    <col min="3847" max="3847" width="10.42578125" style="120" customWidth="1"/>
    <col min="3848" max="3848" width="8.42578125" style="120" customWidth="1"/>
    <col min="3849" max="3849" width="7.7109375" style="120" customWidth="1"/>
    <col min="3850" max="3850" width="9" style="120" customWidth="1"/>
    <col min="3851" max="4092" width="9.140625" style="120"/>
    <col min="4093" max="4093" width="4" style="120" customWidth="1"/>
    <col min="4094" max="4094" width="6.5703125" style="120" customWidth="1"/>
    <col min="4095" max="4095" width="28.28515625" style="120" customWidth="1"/>
    <col min="4096" max="4096" width="10.140625" style="120" customWidth="1"/>
    <col min="4097" max="4097" width="12" style="120" customWidth="1"/>
    <col min="4098" max="4098" width="6.42578125" style="120" customWidth="1"/>
    <col min="4099" max="4099" width="12.140625" style="120" customWidth="1"/>
    <col min="4100" max="4100" width="11.140625" style="120" customWidth="1"/>
    <col min="4101" max="4101" width="11.5703125" style="120" customWidth="1"/>
    <col min="4102" max="4102" width="9.28515625" style="120" customWidth="1"/>
    <col min="4103" max="4103" width="10.42578125" style="120" customWidth="1"/>
    <col min="4104" max="4104" width="8.42578125" style="120" customWidth="1"/>
    <col min="4105" max="4105" width="7.7109375" style="120" customWidth="1"/>
    <col min="4106" max="4106" width="9" style="120" customWidth="1"/>
    <col min="4107" max="4348" width="9.140625" style="120"/>
    <col min="4349" max="4349" width="4" style="120" customWidth="1"/>
    <col min="4350" max="4350" width="6.5703125" style="120" customWidth="1"/>
    <col min="4351" max="4351" width="28.28515625" style="120" customWidth="1"/>
    <col min="4352" max="4352" width="10.140625" style="120" customWidth="1"/>
    <col min="4353" max="4353" width="12" style="120" customWidth="1"/>
    <col min="4354" max="4354" width="6.42578125" style="120" customWidth="1"/>
    <col min="4355" max="4355" width="12.140625" style="120" customWidth="1"/>
    <col min="4356" max="4356" width="11.140625" style="120" customWidth="1"/>
    <col min="4357" max="4357" width="11.5703125" style="120" customWidth="1"/>
    <col min="4358" max="4358" width="9.28515625" style="120" customWidth="1"/>
    <col min="4359" max="4359" width="10.42578125" style="120" customWidth="1"/>
    <col min="4360" max="4360" width="8.42578125" style="120" customWidth="1"/>
    <col min="4361" max="4361" width="7.7109375" style="120" customWidth="1"/>
    <col min="4362" max="4362" width="9" style="120" customWidth="1"/>
    <col min="4363" max="4604" width="9.140625" style="120"/>
    <col min="4605" max="4605" width="4" style="120" customWidth="1"/>
    <col min="4606" max="4606" width="6.5703125" style="120" customWidth="1"/>
    <col min="4607" max="4607" width="28.28515625" style="120" customWidth="1"/>
    <col min="4608" max="4608" width="10.140625" style="120" customWidth="1"/>
    <col min="4609" max="4609" width="12" style="120" customWidth="1"/>
    <col min="4610" max="4610" width="6.42578125" style="120" customWidth="1"/>
    <col min="4611" max="4611" width="12.140625" style="120" customWidth="1"/>
    <col min="4612" max="4612" width="11.140625" style="120" customWidth="1"/>
    <col min="4613" max="4613" width="11.5703125" style="120" customWidth="1"/>
    <col min="4614" max="4614" width="9.28515625" style="120" customWidth="1"/>
    <col min="4615" max="4615" width="10.42578125" style="120" customWidth="1"/>
    <col min="4616" max="4616" width="8.42578125" style="120" customWidth="1"/>
    <col min="4617" max="4617" width="7.7109375" style="120" customWidth="1"/>
    <col min="4618" max="4618" width="9" style="120" customWidth="1"/>
    <col min="4619" max="4860" width="9.140625" style="120"/>
    <col min="4861" max="4861" width="4" style="120" customWidth="1"/>
    <col min="4862" max="4862" width="6.5703125" style="120" customWidth="1"/>
    <col min="4863" max="4863" width="28.28515625" style="120" customWidth="1"/>
    <col min="4864" max="4864" width="10.140625" style="120" customWidth="1"/>
    <col min="4865" max="4865" width="12" style="120" customWidth="1"/>
    <col min="4866" max="4866" width="6.42578125" style="120" customWidth="1"/>
    <col min="4867" max="4867" width="12.140625" style="120" customWidth="1"/>
    <col min="4868" max="4868" width="11.140625" style="120" customWidth="1"/>
    <col min="4869" max="4869" width="11.5703125" style="120" customWidth="1"/>
    <col min="4870" max="4870" width="9.28515625" style="120" customWidth="1"/>
    <col min="4871" max="4871" width="10.42578125" style="120" customWidth="1"/>
    <col min="4872" max="4872" width="8.42578125" style="120" customWidth="1"/>
    <col min="4873" max="4873" width="7.7109375" style="120" customWidth="1"/>
    <col min="4874" max="4874" width="9" style="120" customWidth="1"/>
    <col min="4875" max="5116" width="9.140625" style="120"/>
    <col min="5117" max="5117" width="4" style="120" customWidth="1"/>
    <col min="5118" max="5118" width="6.5703125" style="120" customWidth="1"/>
    <col min="5119" max="5119" width="28.28515625" style="120" customWidth="1"/>
    <col min="5120" max="5120" width="10.140625" style="120" customWidth="1"/>
    <col min="5121" max="5121" width="12" style="120" customWidth="1"/>
    <col min="5122" max="5122" width="6.42578125" style="120" customWidth="1"/>
    <col min="5123" max="5123" width="12.140625" style="120" customWidth="1"/>
    <col min="5124" max="5124" width="11.140625" style="120" customWidth="1"/>
    <col min="5125" max="5125" width="11.5703125" style="120" customWidth="1"/>
    <col min="5126" max="5126" width="9.28515625" style="120" customWidth="1"/>
    <col min="5127" max="5127" width="10.42578125" style="120" customWidth="1"/>
    <col min="5128" max="5128" width="8.42578125" style="120" customWidth="1"/>
    <col min="5129" max="5129" width="7.7109375" style="120" customWidth="1"/>
    <col min="5130" max="5130" width="9" style="120" customWidth="1"/>
    <col min="5131" max="5372" width="9.140625" style="120"/>
    <col min="5373" max="5373" width="4" style="120" customWidth="1"/>
    <col min="5374" max="5374" width="6.5703125" style="120" customWidth="1"/>
    <col min="5375" max="5375" width="28.28515625" style="120" customWidth="1"/>
    <col min="5376" max="5376" width="10.140625" style="120" customWidth="1"/>
    <col min="5377" max="5377" width="12" style="120" customWidth="1"/>
    <col min="5378" max="5378" width="6.42578125" style="120" customWidth="1"/>
    <col min="5379" max="5379" width="12.140625" style="120" customWidth="1"/>
    <col min="5380" max="5380" width="11.140625" style="120" customWidth="1"/>
    <col min="5381" max="5381" width="11.5703125" style="120" customWidth="1"/>
    <col min="5382" max="5382" width="9.28515625" style="120" customWidth="1"/>
    <col min="5383" max="5383" width="10.42578125" style="120" customWidth="1"/>
    <col min="5384" max="5384" width="8.42578125" style="120" customWidth="1"/>
    <col min="5385" max="5385" width="7.7109375" style="120" customWidth="1"/>
    <col min="5386" max="5386" width="9" style="120" customWidth="1"/>
    <col min="5387" max="5628" width="9.140625" style="120"/>
    <col min="5629" max="5629" width="4" style="120" customWidth="1"/>
    <col min="5630" max="5630" width="6.5703125" style="120" customWidth="1"/>
    <col min="5631" max="5631" width="28.28515625" style="120" customWidth="1"/>
    <col min="5632" max="5632" width="10.140625" style="120" customWidth="1"/>
    <col min="5633" max="5633" width="12" style="120" customWidth="1"/>
    <col min="5634" max="5634" width="6.42578125" style="120" customWidth="1"/>
    <col min="5635" max="5635" width="12.140625" style="120" customWidth="1"/>
    <col min="5636" max="5636" width="11.140625" style="120" customWidth="1"/>
    <col min="5637" max="5637" width="11.5703125" style="120" customWidth="1"/>
    <col min="5638" max="5638" width="9.28515625" style="120" customWidth="1"/>
    <col min="5639" max="5639" width="10.42578125" style="120" customWidth="1"/>
    <col min="5640" max="5640" width="8.42578125" style="120" customWidth="1"/>
    <col min="5641" max="5641" width="7.7109375" style="120" customWidth="1"/>
    <col min="5642" max="5642" width="9" style="120" customWidth="1"/>
    <col min="5643" max="5884" width="9.140625" style="120"/>
    <col min="5885" max="5885" width="4" style="120" customWidth="1"/>
    <col min="5886" max="5886" width="6.5703125" style="120" customWidth="1"/>
    <col min="5887" max="5887" width="28.28515625" style="120" customWidth="1"/>
    <col min="5888" max="5888" width="10.140625" style="120" customWidth="1"/>
    <col min="5889" max="5889" width="12" style="120" customWidth="1"/>
    <col min="5890" max="5890" width="6.42578125" style="120" customWidth="1"/>
    <col min="5891" max="5891" width="12.140625" style="120" customWidth="1"/>
    <col min="5892" max="5892" width="11.140625" style="120" customWidth="1"/>
    <col min="5893" max="5893" width="11.5703125" style="120" customWidth="1"/>
    <col min="5894" max="5894" width="9.28515625" style="120" customWidth="1"/>
    <col min="5895" max="5895" width="10.42578125" style="120" customWidth="1"/>
    <col min="5896" max="5896" width="8.42578125" style="120" customWidth="1"/>
    <col min="5897" max="5897" width="7.7109375" style="120" customWidth="1"/>
    <col min="5898" max="5898" width="9" style="120" customWidth="1"/>
    <col min="5899" max="6140" width="9.140625" style="120"/>
    <col min="6141" max="6141" width="4" style="120" customWidth="1"/>
    <col min="6142" max="6142" width="6.5703125" style="120" customWidth="1"/>
    <col min="6143" max="6143" width="28.28515625" style="120" customWidth="1"/>
    <col min="6144" max="6144" width="10.140625" style="120" customWidth="1"/>
    <col min="6145" max="6145" width="12" style="120" customWidth="1"/>
    <col min="6146" max="6146" width="6.42578125" style="120" customWidth="1"/>
    <col min="6147" max="6147" width="12.140625" style="120" customWidth="1"/>
    <col min="6148" max="6148" width="11.140625" style="120" customWidth="1"/>
    <col min="6149" max="6149" width="11.5703125" style="120" customWidth="1"/>
    <col min="6150" max="6150" width="9.28515625" style="120" customWidth="1"/>
    <col min="6151" max="6151" width="10.42578125" style="120" customWidth="1"/>
    <col min="6152" max="6152" width="8.42578125" style="120" customWidth="1"/>
    <col min="6153" max="6153" width="7.7109375" style="120" customWidth="1"/>
    <col min="6154" max="6154" width="9" style="120" customWidth="1"/>
    <col min="6155" max="6396" width="9.140625" style="120"/>
    <col min="6397" max="6397" width="4" style="120" customWidth="1"/>
    <col min="6398" max="6398" width="6.5703125" style="120" customWidth="1"/>
    <col min="6399" max="6399" width="28.28515625" style="120" customWidth="1"/>
    <col min="6400" max="6400" width="10.140625" style="120" customWidth="1"/>
    <col min="6401" max="6401" width="12" style="120" customWidth="1"/>
    <col min="6402" max="6402" width="6.42578125" style="120" customWidth="1"/>
    <col min="6403" max="6403" width="12.140625" style="120" customWidth="1"/>
    <col min="6404" max="6404" width="11.140625" style="120" customWidth="1"/>
    <col min="6405" max="6405" width="11.5703125" style="120" customWidth="1"/>
    <col min="6406" max="6406" width="9.28515625" style="120" customWidth="1"/>
    <col min="6407" max="6407" width="10.42578125" style="120" customWidth="1"/>
    <col min="6408" max="6408" width="8.42578125" style="120" customWidth="1"/>
    <col min="6409" max="6409" width="7.7109375" style="120" customWidth="1"/>
    <col min="6410" max="6410" width="9" style="120" customWidth="1"/>
    <col min="6411" max="6652" width="9.140625" style="120"/>
    <col min="6653" max="6653" width="4" style="120" customWidth="1"/>
    <col min="6654" max="6654" width="6.5703125" style="120" customWidth="1"/>
    <col min="6655" max="6655" width="28.28515625" style="120" customWidth="1"/>
    <col min="6656" max="6656" width="10.140625" style="120" customWidth="1"/>
    <col min="6657" max="6657" width="12" style="120" customWidth="1"/>
    <col min="6658" max="6658" width="6.42578125" style="120" customWidth="1"/>
    <col min="6659" max="6659" width="12.140625" style="120" customWidth="1"/>
    <col min="6660" max="6660" width="11.140625" style="120" customWidth="1"/>
    <col min="6661" max="6661" width="11.5703125" style="120" customWidth="1"/>
    <col min="6662" max="6662" width="9.28515625" style="120" customWidth="1"/>
    <col min="6663" max="6663" width="10.42578125" style="120" customWidth="1"/>
    <col min="6664" max="6664" width="8.42578125" style="120" customWidth="1"/>
    <col min="6665" max="6665" width="7.7109375" style="120" customWidth="1"/>
    <col min="6666" max="6666" width="9" style="120" customWidth="1"/>
    <col min="6667" max="6908" width="9.140625" style="120"/>
    <col min="6909" max="6909" width="4" style="120" customWidth="1"/>
    <col min="6910" max="6910" width="6.5703125" style="120" customWidth="1"/>
    <col min="6911" max="6911" width="28.28515625" style="120" customWidth="1"/>
    <col min="6912" max="6912" width="10.140625" style="120" customWidth="1"/>
    <col min="6913" max="6913" width="12" style="120" customWidth="1"/>
    <col min="6914" max="6914" width="6.42578125" style="120" customWidth="1"/>
    <col min="6915" max="6915" width="12.140625" style="120" customWidth="1"/>
    <col min="6916" max="6916" width="11.140625" style="120" customWidth="1"/>
    <col min="6917" max="6917" width="11.5703125" style="120" customWidth="1"/>
    <col min="6918" max="6918" width="9.28515625" style="120" customWidth="1"/>
    <col min="6919" max="6919" width="10.42578125" style="120" customWidth="1"/>
    <col min="6920" max="6920" width="8.42578125" style="120" customWidth="1"/>
    <col min="6921" max="6921" width="7.7109375" style="120" customWidth="1"/>
    <col min="6922" max="6922" width="9" style="120" customWidth="1"/>
    <col min="6923" max="7164" width="9.140625" style="120"/>
    <col min="7165" max="7165" width="4" style="120" customWidth="1"/>
    <col min="7166" max="7166" width="6.5703125" style="120" customWidth="1"/>
    <col min="7167" max="7167" width="28.28515625" style="120" customWidth="1"/>
    <col min="7168" max="7168" width="10.140625" style="120" customWidth="1"/>
    <col min="7169" max="7169" width="12" style="120" customWidth="1"/>
    <col min="7170" max="7170" width="6.42578125" style="120" customWidth="1"/>
    <col min="7171" max="7171" width="12.140625" style="120" customWidth="1"/>
    <col min="7172" max="7172" width="11.140625" style="120" customWidth="1"/>
    <col min="7173" max="7173" width="11.5703125" style="120" customWidth="1"/>
    <col min="7174" max="7174" width="9.28515625" style="120" customWidth="1"/>
    <col min="7175" max="7175" width="10.42578125" style="120" customWidth="1"/>
    <col min="7176" max="7176" width="8.42578125" style="120" customWidth="1"/>
    <col min="7177" max="7177" width="7.7109375" style="120" customWidth="1"/>
    <col min="7178" max="7178" width="9" style="120" customWidth="1"/>
    <col min="7179" max="7420" width="9.140625" style="120"/>
    <col min="7421" max="7421" width="4" style="120" customWidth="1"/>
    <col min="7422" max="7422" width="6.5703125" style="120" customWidth="1"/>
    <col min="7423" max="7423" width="28.28515625" style="120" customWidth="1"/>
    <col min="7424" max="7424" width="10.140625" style="120" customWidth="1"/>
    <col min="7425" max="7425" width="12" style="120" customWidth="1"/>
    <col min="7426" max="7426" width="6.42578125" style="120" customWidth="1"/>
    <col min="7427" max="7427" width="12.140625" style="120" customWidth="1"/>
    <col min="7428" max="7428" width="11.140625" style="120" customWidth="1"/>
    <col min="7429" max="7429" width="11.5703125" style="120" customWidth="1"/>
    <col min="7430" max="7430" width="9.28515625" style="120" customWidth="1"/>
    <col min="7431" max="7431" width="10.42578125" style="120" customWidth="1"/>
    <col min="7432" max="7432" width="8.42578125" style="120" customWidth="1"/>
    <col min="7433" max="7433" width="7.7109375" style="120" customWidth="1"/>
    <col min="7434" max="7434" width="9" style="120" customWidth="1"/>
    <col min="7435" max="7676" width="9.140625" style="120"/>
    <col min="7677" max="7677" width="4" style="120" customWidth="1"/>
    <col min="7678" max="7678" width="6.5703125" style="120" customWidth="1"/>
    <col min="7679" max="7679" width="28.28515625" style="120" customWidth="1"/>
    <col min="7680" max="7680" width="10.140625" style="120" customWidth="1"/>
    <col min="7681" max="7681" width="12" style="120" customWidth="1"/>
    <col min="7682" max="7682" width="6.42578125" style="120" customWidth="1"/>
    <col min="7683" max="7683" width="12.140625" style="120" customWidth="1"/>
    <col min="7684" max="7684" width="11.140625" style="120" customWidth="1"/>
    <col min="7685" max="7685" width="11.5703125" style="120" customWidth="1"/>
    <col min="7686" max="7686" width="9.28515625" style="120" customWidth="1"/>
    <col min="7687" max="7687" width="10.42578125" style="120" customWidth="1"/>
    <col min="7688" max="7688" width="8.42578125" style="120" customWidth="1"/>
    <col min="7689" max="7689" width="7.7109375" style="120" customWidth="1"/>
    <col min="7690" max="7690" width="9" style="120" customWidth="1"/>
    <col min="7691" max="7932" width="9.140625" style="120"/>
    <col min="7933" max="7933" width="4" style="120" customWidth="1"/>
    <col min="7934" max="7934" width="6.5703125" style="120" customWidth="1"/>
    <col min="7935" max="7935" width="28.28515625" style="120" customWidth="1"/>
    <col min="7936" max="7936" width="10.140625" style="120" customWidth="1"/>
    <col min="7937" max="7937" width="12" style="120" customWidth="1"/>
    <col min="7938" max="7938" width="6.42578125" style="120" customWidth="1"/>
    <col min="7939" max="7939" width="12.140625" style="120" customWidth="1"/>
    <col min="7940" max="7940" width="11.140625" style="120" customWidth="1"/>
    <col min="7941" max="7941" width="11.5703125" style="120" customWidth="1"/>
    <col min="7942" max="7942" width="9.28515625" style="120" customWidth="1"/>
    <col min="7943" max="7943" width="10.42578125" style="120" customWidth="1"/>
    <col min="7944" max="7944" width="8.42578125" style="120" customWidth="1"/>
    <col min="7945" max="7945" width="7.7109375" style="120" customWidth="1"/>
    <col min="7946" max="7946" width="9" style="120" customWidth="1"/>
    <col min="7947" max="8188" width="9.140625" style="120"/>
    <col min="8189" max="8189" width="4" style="120" customWidth="1"/>
    <col min="8190" max="8190" width="6.5703125" style="120" customWidth="1"/>
    <col min="8191" max="8191" width="28.28515625" style="120" customWidth="1"/>
    <col min="8192" max="8192" width="10.140625" style="120" customWidth="1"/>
    <col min="8193" max="8193" width="12" style="120" customWidth="1"/>
    <col min="8194" max="8194" width="6.42578125" style="120" customWidth="1"/>
    <col min="8195" max="8195" width="12.140625" style="120" customWidth="1"/>
    <col min="8196" max="8196" width="11.140625" style="120" customWidth="1"/>
    <col min="8197" max="8197" width="11.5703125" style="120" customWidth="1"/>
    <col min="8198" max="8198" width="9.28515625" style="120" customWidth="1"/>
    <col min="8199" max="8199" width="10.42578125" style="120" customWidth="1"/>
    <col min="8200" max="8200" width="8.42578125" style="120" customWidth="1"/>
    <col min="8201" max="8201" width="7.7109375" style="120" customWidth="1"/>
    <col min="8202" max="8202" width="9" style="120" customWidth="1"/>
    <col min="8203" max="8444" width="9.140625" style="120"/>
    <col min="8445" max="8445" width="4" style="120" customWidth="1"/>
    <col min="8446" max="8446" width="6.5703125" style="120" customWidth="1"/>
    <col min="8447" max="8447" width="28.28515625" style="120" customWidth="1"/>
    <col min="8448" max="8448" width="10.140625" style="120" customWidth="1"/>
    <col min="8449" max="8449" width="12" style="120" customWidth="1"/>
    <col min="8450" max="8450" width="6.42578125" style="120" customWidth="1"/>
    <col min="8451" max="8451" width="12.140625" style="120" customWidth="1"/>
    <col min="8452" max="8452" width="11.140625" style="120" customWidth="1"/>
    <col min="8453" max="8453" width="11.5703125" style="120" customWidth="1"/>
    <col min="8454" max="8454" width="9.28515625" style="120" customWidth="1"/>
    <col min="8455" max="8455" width="10.42578125" style="120" customWidth="1"/>
    <col min="8456" max="8456" width="8.42578125" style="120" customWidth="1"/>
    <col min="8457" max="8457" width="7.7109375" style="120" customWidth="1"/>
    <col min="8458" max="8458" width="9" style="120" customWidth="1"/>
    <col min="8459" max="8700" width="9.140625" style="120"/>
    <col min="8701" max="8701" width="4" style="120" customWidth="1"/>
    <col min="8702" max="8702" width="6.5703125" style="120" customWidth="1"/>
    <col min="8703" max="8703" width="28.28515625" style="120" customWidth="1"/>
    <col min="8704" max="8704" width="10.140625" style="120" customWidth="1"/>
    <col min="8705" max="8705" width="12" style="120" customWidth="1"/>
    <col min="8706" max="8706" width="6.42578125" style="120" customWidth="1"/>
    <col min="8707" max="8707" width="12.140625" style="120" customWidth="1"/>
    <col min="8708" max="8708" width="11.140625" style="120" customWidth="1"/>
    <col min="8709" max="8709" width="11.5703125" style="120" customWidth="1"/>
    <col min="8710" max="8710" width="9.28515625" style="120" customWidth="1"/>
    <col min="8711" max="8711" width="10.42578125" style="120" customWidth="1"/>
    <col min="8712" max="8712" width="8.42578125" style="120" customWidth="1"/>
    <col min="8713" max="8713" width="7.7109375" style="120" customWidth="1"/>
    <col min="8714" max="8714" width="9" style="120" customWidth="1"/>
    <col min="8715" max="8956" width="9.140625" style="120"/>
    <col min="8957" max="8957" width="4" style="120" customWidth="1"/>
    <col min="8958" max="8958" width="6.5703125" style="120" customWidth="1"/>
    <col min="8959" max="8959" width="28.28515625" style="120" customWidth="1"/>
    <col min="8960" max="8960" width="10.140625" style="120" customWidth="1"/>
    <col min="8961" max="8961" width="12" style="120" customWidth="1"/>
    <col min="8962" max="8962" width="6.42578125" style="120" customWidth="1"/>
    <col min="8963" max="8963" width="12.140625" style="120" customWidth="1"/>
    <col min="8964" max="8964" width="11.140625" style="120" customWidth="1"/>
    <col min="8965" max="8965" width="11.5703125" style="120" customWidth="1"/>
    <col min="8966" max="8966" width="9.28515625" style="120" customWidth="1"/>
    <col min="8967" max="8967" width="10.42578125" style="120" customWidth="1"/>
    <col min="8968" max="8968" width="8.42578125" style="120" customWidth="1"/>
    <col min="8969" max="8969" width="7.7109375" style="120" customWidth="1"/>
    <col min="8970" max="8970" width="9" style="120" customWidth="1"/>
    <col min="8971" max="9212" width="9.140625" style="120"/>
    <col min="9213" max="9213" width="4" style="120" customWidth="1"/>
    <col min="9214" max="9214" width="6.5703125" style="120" customWidth="1"/>
    <col min="9215" max="9215" width="28.28515625" style="120" customWidth="1"/>
    <col min="9216" max="9216" width="10.140625" style="120" customWidth="1"/>
    <col min="9217" max="9217" width="12" style="120" customWidth="1"/>
    <col min="9218" max="9218" width="6.42578125" style="120" customWidth="1"/>
    <col min="9219" max="9219" width="12.140625" style="120" customWidth="1"/>
    <col min="9220" max="9220" width="11.140625" style="120" customWidth="1"/>
    <col min="9221" max="9221" width="11.5703125" style="120" customWidth="1"/>
    <col min="9222" max="9222" width="9.28515625" style="120" customWidth="1"/>
    <col min="9223" max="9223" width="10.42578125" style="120" customWidth="1"/>
    <col min="9224" max="9224" width="8.42578125" style="120" customWidth="1"/>
    <col min="9225" max="9225" width="7.7109375" style="120" customWidth="1"/>
    <col min="9226" max="9226" width="9" style="120" customWidth="1"/>
    <col min="9227" max="9468" width="9.140625" style="120"/>
    <col min="9469" max="9469" width="4" style="120" customWidth="1"/>
    <col min="9470" max="9470" width="6.5703125" style="120" customWidth="1"/>
    <col min="9471" max="9471" width="28.28515625" style="120" customWidth="1"/>
    <col min="9472" max="9472" width="10.140625" style="120" customWidth="1"/>
    <col min="9473" max="9473" width="12" style="120" customWidth="1"/>
    <col min="9474" max="9474" width="6.42578125" style="120" customWidth="1"/>
    <col min="9475" max="9475" width="12.140625" style="120" customWidth="1"/>
    <col min="9476" max="9476" width="11.140625" style="120" customWidth="1"/>
    <col min="9477" max="9477" width="11.5703125" style="120" customWidth="1"/>
    <col min="9478" max="9478" width="9.28515625" style="120" customWidth="1"/>
    <col min="9479" max="9479" width="10.42578125" style="120" customWidth="1"/>
    <col min="9480" max="9480" width="8.42578125" style="120" customWidth="1"/>
    <col min="9481" max="9481" width="7.7109375" style="120" customWidth="1"/>
    <col min="9482" max="9482" width="9" style="120" customWidth="1"/>
    <col min="9483" max="9724" width="9.140625" style="120"/>
    <col min="9725" max="9725" width="4" style="120" customWidth="1"/>
    <col min="9726" max="9726" width="6.5703125" style="120" customWidth="1"/>
    <col min="9727" max="9727" width="28.28515625" style="120" customWidth="1"/>
    <col min="9728" max="9728" width="10.140625" style="120" customWidth="1"/>
    <col min="9729" max="9729" width="12" style="120" customWidth="1"/>
    <col min="9730" max="9730" width="6.42578125" style="120" customWidth="1"/>
    <col min="9731" max="9731" width="12.140625" style="120" customWidth="1"/>
    <col min="9732" max="9732" width="11.140625" style="120" customWidth="1"/>
    <col min="9733" max="9733" width="11.5703125" style="120" customWidth="1"/>
    <col min="9734" max="9734" width="9.28515625" style="120" customWidth="1"/>
    <col min="9735" max="9735" width="10.42578125" style="120" customWidth="1"/>
    <col min="9736" max="9736" width="8.42578125" style="120" customWidth="1"/>
    <col min="9737" max="9737" width="7.7109375" style="120" customWidth="1"/>
    <col min="9738" max="9738" width="9" style="120" customWidth="1"/>
    <col min="9739" max="9980" width="9.140625" style="120"/>
    <col min="9981" max="9981" width="4" style="120" customWidth="1"/>
    <col min="9982" max="9982" width="6.5703125" style="120" customWidth="1"/>
    <col min="9983" max="9983" width="28.28515625" style="120" customWidth="1"/>
    <col min="9984" max="9984" width="10.140625" style="120" customWidth="1"/>
    <col min="9985" max="9985" width="12" style="120" customWidth="1"/>
    <col min="9986" max="9986" width="6.42578125" style="120" customWidth="1"/>
    <col min="9987" max="9987" width="12.140625" style="120" customWidth="1"/>
    <col min="9988" max="9988" width="11.140625" style="120" customWidth="1"/>
    <col min="9989" max="9989" width="11.5703125" style="120" customWidth="1"/>
    <col min="9990" max="9990" width="9.28515625" style="120" customWidth="1"/>
    <col min="9991" max="9991" width="10.42578125" style="120" customWidth="1"/>
    <col min="9992" max="9992" width="8.42578125" style="120" customWidth="1"/>
    <col min="9993" max="9993" width="7.7109375" style="120" customWidth="1"/>
    <col min="9994" max="9994" width="9" style="120" customWidth="1"/>
    <col min="9995" max="10236" width="9.140625" style="120"/>
    <col min="10237" max="10237" width="4" style="120" customWidth="1"/>
    <col min="10238" max="10238" width="6.5703125" style="120" customWidth="1"/>
    <col min="10239" max="10239" width="28.28515625" style="120" customWidth="1"/>
    <col min="10240" max="10240" width="10.140625" style="120" customWidth="1"/>
    <col min="10241" max="10241" width="12" style="120" customWidth="1"/>
    <col min="10242" max="10242" width="6.42578125" style="120" customWidth="1"/>
    <col min="10243" max="10243" width="12.140625" style="120" customWidth="1"/>
    <col min="10244" max="10244" width="11.140625" style="120" customWidth="1"/>
    <col min="10245" max="10245" width="11.5703125" style="120" customWidth="1"/>
    <col min="10246" max="10246" width="9.28515625" style="120" customWidth="1"/>
    <col min="10247" max="10247" width="10.42578125" style="120" customWidth="1"/>
    <col min="10248" max="10248" width="8.42578125" style="120" customWidth="1"/>
    <col min="10249" max="10249" width="7.7109375" style="120" customWidth="1"/>
    <col min="10250" max="10250" width="9" style="120" customWidth="1"/>
    <col min="10251" max="10492" width="9.140625" style="120"/>
    <col min="10493" max="10493" width="4" style="120" customWidth="1"/>
    <col min="10494" max="10494" width="6.5703125" style="120" customWidth="1"/>
    <col min="10495" max="10495" width="28.28515625" style="120" customWidth="1"/>
    <col min="10496" max="10496" width="10.140625" style="120" customWidth="1"/>
    <col min="10497" max="10497" width="12" style="120" customWidth="1"/>
    <col min="10498" max="10498" width="6.42578125" style="120" customWidth="1"/>
    <col min="10499" max="10499" width="12.140625" style="120" customWidth="1"/>
    <col min="10500" max="10500" width="11.140625" style="120" customWidth="1"/>
    <col min="10501" max="10501" width="11.5703125" style="120" customWidth="1"/>
    <col min="10502" max="10502" width="9.28515625" style="120" customWidth="1"/>
    <col min="10503" max="10503" width="10.42578125" style="120" customWidth="1"/>
    <col min="10504" max="10504" width="8.42578125" style="120" customWidth="1"/>
    <col min="10505" max="10505" width="7.7109375" style="120" customWidth="1"/>
    <col min="10506" max="10506" width="9" style="120" customWidth="1"/>
    <col min="10507" max="10748" width="9.140625" style="120"/>
    <col min="10749" max="10749" width="4" style="120" customWidth="1"/>
    <col min="10750" max="10750" width="6.5703125" style="120" customWidth="1"/>
    <col min="10751" max="10751" width="28.28515625" style="120" customWidth="1"/>
    <col min="10752" max="10752" width="10.140625" style="120" customWidth="1"/>
    <col min="10753" max="10753" width="12" style="120" customWidth="1"/>
    <col min="10754" max="10754" width="6.42578125" style="120" customWidth="1"/>
    <col min="10755" max="10755" width="12.140625" style="120" customWidth="1"/>
    <col min="10756" max="10756" width="11.140625" style="120" customWidth="1"/>
    <col min="10757" max="10757" width="11.5703125" style="120" customWidth="1"/>
    <col min="10758" max="10758" width="9.28515625" style="120" customWidth="1"/>
    <col min="10759" max="10759" width="10.42578125" style="120" customWidth="1"/>
    <col min="10760" max="10760" width="8.42578125" style="120" customWidth="1"/>
    <col min="10761" max="10761" width="7.7109375" style="120" customWidth="1"/>
    <col min="10762" max="10762" width="9" style="120" customWidth="1"/>
    <col min="10763" max="11004" width="9.140625" style="120"/>
    <col min="11005" max="11005" width="4" style="120" customWidth="1"/>
    <col min="11006" max="11006" width="6.5703125" style="120" customWidth="1"/>
    <col min="11007" max="11007" width="28.28515625" style="120" customWidth="1"/>
    <col min="11008" max="11008" width="10.140625" style="120" customWidth="1"/>
    <col min="11009" max="11009" width="12" style="120" customWidth="1"/>
    <col min="11010" max="11010" width="6.42578125" style="120" customWidth="1"/>
    <col min="11011" max="11011" width="12.140625" style="120" customWidth="1"/>
    <col min="11012" max="11012" width="11.140625" style="120" customWidth="1"/>
    <col min="11013" max="11013" width="11.5703125" style="120" customWidth="1"/>
    <col min="11014" max="11014" width="9.28515625" style="120" customWidth="1"/>
    <col min="11015" max="11015" width="10.42578125" style="120" customWidth="1"/>
    <col min="11016" max="11016" width="8.42578125" style="120" customWidth="1"/>
    <col min="11017" max="11017" width="7.7109375" style="120" customWidth="1"/>
    <col min="11018" max="11018" width="9" style="120" customWidth="1"/>
    <col min="11019" max="11260" width="9.140625" style="120"/>
    <col min="11261" max="11261" width="4" style="120" customWidth="1"/>
    <col min="11262" max="11262" width="6.5703125" style="120" customWidth="1"/>
    <col min="11263" max="11263" width="28.28515625" style="120" customWidth="1"/>
    <col min="11264" max="11264" width="10.140625" style="120" customWidth="1"/>
    <col min="11265" max="11265" width="12" style="120" customWidth="1"/>
    <col min="11266" max="11266" width="6.42578125" style="120" customWidth="1"/>
    <col min="11267" max="11267" width="12.140625" style="120" customWidth="1"/>
    <col min="11268" max="11268" width="11.140625" style="120" customWidth="1"/>
    <col min="11269" max="11269" width="11.5703125" style="120" customWidth="1"/>
    <col min="11270" max="11270" width="9.28515625" style="120" customWidth="1"/>
    <col min="11271" max="11271" width="10.42578125" style="120" customWidth="1"/>
    <col min="11272" max="11272" width="8.42578125" style="120" customWidth="1"/>
    <col min="11273" max="11273" width="7.7109375" style="120" customWidth="1"/>
    <col min="11274" max="11274" width="9" style="120" customWidth="1"/>
    <col min="11275" max="11516" width="9.140625" style="120"/>
    <col min="11517" max="11517" width="4" style="120" customWidth="1"/>
    <col min="11518" max="11518" width="6.5703125" style="120" customWidth="1"/>
    <col min="11519" max="11519" width="28.28515625" style="120" customWidth="1"/>
    <col min="11520" max="11520" width="10.140625" style="120" customWidth="1"/>
    <col min="11521" max="11521" width="12" style="120" customWidth="1"/>
    <col min="11522" max="11522" width="6.42578125" style="120" customWidth="1"/>
    <col min="11523" max="11523" width="12.140625" style="120" customWidth="1"/>
    <col min="11524" max="11524" width="11.140625" style="120" customWidth="1"/>
    <col min="11525" max="11525" width="11.5703125" style="120" customWidth="1"/>
    <col min="11526" max="11526" width="9.28515625" style="120" customWidth="1"/>
    <col min="11527" max="11527" width="10.42578125" style="120" customWidth="1"/>
    <col min="11528" max="11528" width="8.42578125" style="120" customWidth="1"/>
    <col min="11529" max="11529" width="7.7109375" style="120" customWidth="1"/>
    <col min="11530" max="11530" width="9" style="120" customWidth="1"/>
    <col min="11531" max="11772" width="9.140625" style="120"/>
    <col min="11773" max="11773" width="4" style="120" customWidth="1"/>
    <col min="11774" max="11774" width="6.5703125" style="120" customWidth="1"/>
    <col min="11775" max="11775" width="28.28515625" style="120" customWidth="1"/>
    <col min="11776" max="11776" width="10.140625" style="120" customWidth="1"/>
    <col min="11777" max="11777" width="12" style="120" customWidth="1"/>
    <col min="11778" max="11778" width="6.42578125" style="120" customWidth="1"/>
    <col min="11779" max="11779" width="12.140625" style="120" customWidth="1"/>
    <col min="11780" max="11780" width="11.140625" style="120" customWidth="1"/>
    <col min="11781" max="11781" width="11.5703125" style="120" customWidth="1"/>
    <col min="11782" max="11782" width="9.28515625" style="120" customWidth="1"/>
    <col min="11783" max="11783" width="10.42578125" style="120" customWidth="1"/>
    <col min="11784" max="11784" width="8.42578125" style="120" customWidth="1"/>
    <col min="11785" max="11785" width="7.7109375" style="120" customWidth="1"/>
    <col min="11786" max="11786" width="9" style="120" customWidth="1"/>
    <col min="11787" max="12028" width="9.140625" style="120"/>
    <col min="12029" max="12029" width="4" style="120" customWidth="1"/>
    <col min="12030" max="12030" width="6.5703125" style="120" customWidth="1"/>
    <col min="12031" max="12031" width="28.28515625" style="120" customWidth="1"/>
    <col min="12032" max="12032" width="10.140625" style="120" customWidth="1"/>
    <col min="12033" max="12033" width="12" style="120" customWidth="1"/>
    <col min="12034" max="12034" width="6.42578125" style="120" customWidth="1"/>
    <col min="12035" max="12035" width="12.140625" style="120" customWidth="1"/>
    <col min="12036" max="12036" width="11.140625" style="120" customWidth="1"/>
    <col min="12037" max="12037" width="11.5703125" style="120" customWidth="1"/>
    <col min="12038" max="12038" width="9.28515625" style="120" customWidth="1"/>
    <col min="12039" max="12039" width="10.42578125" style="120" customWidth="1"/>
    <col min="12040" max="12040" width="8.42578125" style="120" customWidth="1"/>
    <col min="12041" max="12041" width="7.7109375" style="120" customWidth="1"/>
    <col min="12042" max="12042" width="9" style="120" customWidth="1"/>
    <col min="12043" max="12284" width="9.140625" style="120"/>
    <col min="12285" max="12285" width="4" style="120" customWidth="1"/>
    <col min="12286" max="12286" width="6.5703125" style="120" customWidth="1"/>
    <col min="12287" max="12287" width="28.28515625" style="120" customWidth="1"/>
    <col min="12288" max="12288" width="10.140625" style="120" customWidth="1"/>
    <col min="12289" max="12289" width="12" style="120" customWidth="1"/>
    <col min="12290" max="12290" width="6.42578125" style="120" customWidth="1"/>
    <col min="12291" max="12291" width="12.140625" style="120" customWidth="1"/>
    <col min="12292" max="12292" width="11.140625" style="120" customWidth="1"/>
    <col min="12293" max="12293" width="11.5703125" style="120" customWidth="1"/>
    <col min="12294" max="12294" width="9.28515625" style="120" customWidth="1"/>
    <col min="12295" max="12295" width="10.42578125" style="120" customWidth="1"/>
    <col min="12296" max="12296" width="8.42578125" style="120" customWidth="1"/>
    <col min="12297" max="12297" width="7.7109375" style="120" customWidth="1"/>
    <col min="12298" max="12298" width="9" style="120" customWidth="1"/>
    <col min="12299" max="12540" width="9.140625" style="120"/>
    <col min="12541" max="12541" width="4" style="120" customWidth="1"/>
    <col min="12542" max="12542" width="6.5703125" style="120" customWidth="1"/>
    <col min="12543" max="12543" width="28.28515625" style="120" customWidth="1"/>
    <col min="12544" max="12544" width="10.140625" style="120" customWidth="1"/>
    <col min="12545" max="12545" width="12" style="120" customWidth="1"/>
    <col min="12546" max="12546" width="6.42578125" style="120" customWidth="1"/>
    <col min="12547" max="12547" width="12.140625" style="120" customWidth="1"/>
    <col min="12548" max="12548" width="11.140625" style="120" customWidth="1"/>
    <col min="12549" max="12549" width="11.5703125" style="120" customWidth="1"/>
    <col min="12550" max="12550" width="9.28515625" style="120" customWidth="1"/>
    <col min="12551" max="12551" width="10.42578125" style="120" customWidth="1"/>
    <col min="12552" max="12552" width="8.42578125" style="120" customWidth="1"/>
    <col min="12553" max="12553" width="7.7109375" style="120" customWidth="1"/>
    <col min="12554" max="12554" width="9" style="120" customWidth="1"/>
    <col min="12555" max="12796" width="9.140625" style="120"/>
    <col min="12797" max="12797" width="4" style="120" customWidth="1"/>
    <col min="12798" max="12798" width="6.5703125" style="120" customWidth="1"/>
    <col min="12799" max="12799" width="28.28515625" style="120" customWidth="1"/>
    <col min="12800" max="12800" width="10.140625" style="120" customWidth="1"/>
    <col min="12801" max="12801" width="12" style="120" customWidth="1"/>
    <col min="12802" max="12802" width="6.42578125" style="120" customWidth="1"/>
    <col min="12803" max="12803" width="12.140625" style="120" customWidth="1"/>
    <col min="12804" max="12804" width="11.140625" style="120" customWidth="1"/>
    <col min="12805" max="12805" width="11.5703125" style="120" customWidth="1"/>
    <col min="12806" max="12806" width="9.28515625" style="120" customWidth="1"/>
    <col min="12807" max="12807" width="10.42578125" style="120" customWidth="1"/>
    <col min="12808" max="12808" width="8.42578125" style="120" customWidth="1"/>
    <col min="12809" max="12809" width="7.7109375" style="120" customWidth="1"/>
    <col min="12810" max="12810" width="9" style="120" customWidth="1"/>
    <col min="12811" max="13052" width="9.140625" style="120"/>
    <col min="13053" max="13053" width="4" style="120" customWidth="1"/>
    <col min="13054" max="13054" width="6.5703125" style="120" customWidth="1"/>
    <col min="13055" max="13055" width="28.28515625" style="120" customWidth="1"/>
    <col min="13056" max="13056" width="10.140625" style="120" customWidth="1"/>
    <col min="13057" max="13057" width="12" style="120" customWidth="1"/>
    <col min="13058" max="13058" width="6.42578125" style="120" customWidth="1"/>
    <col min="13059" max="13059" width="12.140625" style="120" customWidth="1"/>
    <col min="13060" max="13060" width="11.140625" style="120" customWidth="1"/>
    <col min="13061" max="13061" width="11.5703125" style="120" customWidth="1"/>
    <col min="13062" max="13062" width="9.28515625" style="120" customWidth="1"/>
    <col min="13063" max="13063" width="10.42578125" style="120" customWidth="1"/>
    <col min="13064" max="13064" width="8.42578125" style="120" customWidth="1"/>
    <col min="13065" max="13065" width="7.7109375" style="120" customWidth="1"/>
    <col min="13066" max="13066" width="9" style="120" customWidth="1"/>
    <col min="13067" max="13308" width="9.140625" style="120"/>
    <col min="13309" max="13309" width="4" style="120" customWidth="1"/>
    <col min="13310" max="13310" width="6.5703125" style="120" customWidth="1"/>
    <col min="13311" max="13311" width="28.28515625" style="120" customWidth="1"/>
    <col min="13312" max="13312" width="10.140625" style="120" customWidth="1"/>
    <col min="13313" max="13313" width="12" style="120" customWidth="1"/>
    <col min="13314" max="13314" width="6.42578125" style="120" customWidth="1"/>
    <col min="13315" max="13315" width="12.140625" style="120" customWidth="1"/>
    <col min="13316" max="13316" width="11.140625" style="120" customWidth="1"/>
    <col min="13317" max="13317" width="11.5703125" style="120" customWidth="1"/>
    <col min="13318" max="13318" width="9.28515625" style="120" customWidth="1"/>
    <col min="13319" max="13319" width="10.42578125" style="120" customWidth="1"/>
    <col min="13320" max="13320" width="8.42578125" style="120" customWidth="1"/>
    <col min="13321" max="13321" width="7.7109375" style="120" customWidth="1"/>
    <col min="13322" max="13322" width="9" style="120" customWidth="1"/>
    <col min="13323" max="13564" width="9.140625" style="120"/>
    <col min="13565" max="13565" width="4" style="120" customWidth="1"/>
    <col min="13566" max="13566" width="6.5703125" style="120" customWidth="1"/>
    <col min="13567" max="13567" width="28.28515625" style="120" customWidth="1"/>
    <col min="13568" max="13568" width="10.140625" style="120" customWidth="1"/>
    <col min="13569" max="13569" width="12" style="120" customWidth="1"/>
    <col min="13570" max="13570" width="6.42578125" style="120" customWidth="1"/>
    <col min="13571" max="13571" width="12.140625" style="120" customWidth="1"/>
    <col min="13572" max="13572" width="11.140625" style="120" customWidth="1"/>
    <col min="13573" max="13573" width="11.5703125" style="120" customWidth="1"/>
    <col min="13574" max="13574" width="9.28515625" style="120" customWidth="1"/>
    <col min="13575" max="13575" width="10.42578125" style="120" customWidth="1"/>
    <col min="13576" max="13576" width="8.42578125" style="120" customWidth="1"/>
    <col min="13577" max="13577" width="7.7109375" style="120" customWidth="1"/>
    <col min="13578" max="13578" width="9" style="120" customWidth="1"/>
    <col min="13579" max="13820" width="9.140625" style="120"/>
    <col min="13821" max="13821" width="4" style="120" customWidth="1"/>
    <col min="13822" max="13822" width="6.5703125" style="120" customWidth="1"/>
    <col min="13823" max="13823" width="28.28515625" style="120" customWidth="1"/>
    <col min="13824" max="13824" width="10.140625" style="120" customWidth="1"/>
    <col min="13825" max="13825" width="12" style="120" customWidth="1"/>
    <col min="13826" max="13826" width="6.42578125" style="120" customWidth="1"/>
    <col min="13827" max="13827" width="12.140625" style="120" customWidth="1"/>
    <col min="13828" max="13828" width="11.140625" style="120" customWidth="1"/>
    <col min="13829" max="13829" width="11.5703125" style="120" customWidth="1"/>
    <col min="13830" max="13830" width="9.28515625" style="120" customWidth="1"/>
    <col min="13831" max="13831" width="10.42578125" style="120" customWidth="1"/>
    <col min="13832" max="13832" width="8.42578125" style="120" customWidth="1"/>
    <col min="13833" max="13833" width="7.7109375" style="120" customWidth="1"/>
    <col min="13834" max="13834" width="9" style="120" customWidth="1"/>
    <col min="13835" max="14076" width="9.140625" style="120"/>
    <col min="14077" max="14077" width="4" style="120" customWidth="1"/>
    <col min="14078" max="14078" width="6.5703125" style="120" customWidth="1"/>
    <col min="14079" max="14079" width="28.28515625" style="120" customWidth="1"/>
    <col min="14080" max="14080" width="10.140625" style="120" customWidth="1"/>
    <col min="14081" max="14081" width="12" style="120" customWidth="1"/>
    <col min="14082" max="14082" width="6.42578125" style="120" customWidth="1"/>
    <col min="14083" max="14083" width="12.140625" style="120" customWidth="1"/>
    <col min="14084" max="14084" width="11.140625" style="120" customWidth="1"/>
    <col min="14085" max="14085" width="11.5703125" style="120" customWidth="1"/>
    <col min="14086" max="14086" width="9.28515625" style="120" customWidth="1"/>
    <col min="14087" max="14087" width="10.42578125" style="120" customWidth="1"/>
    <col min="14088" max="14088" width="8.42578125" style="120" customWidth="1"/>
    <col min="14089" max="14089" width="7.7109375" style="120" customWidth="1"/>
    <col min="14090" max="14090" width="9" style="120" customWidth="1"/>
    <col min="14091" max="14332" width="9.140625" style="120"/>
    <col min="14333" max="14333" width="4" style="120" customWidth="1"/>
    <col min="14334" max="14334" width="6.5703125" style="120" customWidth="1"/>
    <col min="14335" max="14335" width="28.28515625" style="120" customWidth="1"/>
    <col min="14336" max="14336" width="10.140625" style="120" customWidth="1"/>
    <col min="14337" max="14337" width="12" style="120" customWidth="1"/>
    <col min="14338" max="14338" width="6.42578125" style="120" customWidth="1"/>
    <col min="14339" max="14339" width="12.140625" style="120" customWidth="1"/>
    <col min="14340" max="14340" width="11.140625" style="120" customWidth="1"/>
    <col min="14341" max="14341" width="11.5703125" style="120" customWidth="1"/>
    <col min="14342" max="14342" width="9.28515625" style="120" customWidth="1"/>
    <col min="14343" max="14343" width="10.42578125" style="120" customWidth="1"/>
    <col min="14344" max="14344" width="8.42578125" style="120" customWidth="1"/>
    <col min="14345" max="14345" width="7.7109375" style="120" customWidth="1"/>
    <col min="14346" max="14346" width="9" style="120" customWidth="1"/>
    <col min="14347" max="14588" width="9.140625" style="120"/>
    <col min="14589" max="14589" width="4" style="120" customWidth="1"/>
    <col min="14590" max="14590" width="6.5703125" style="120" customWidth="1"/>
    <col min="14591" max="14591" width="28.28515625" style="120" customWidth="1"/>
    <col min="14592" max="14592" width="10.140625" style="120" customWidth="1"/>
    <col min="14593" max="14593" width="12" style="120" customWidth="1"/>
    <col min="14594" max="14594" width="6.42578125" style="120" customWidth="1"/>
    <col min="14595" max="14595" width="12.140625" style="120" customWidth="1"/>
    <col min="14596" max="14596" width="11.140625" style="120" customWidth="1"/>
    <col min="14597" max="14597" width="11.5703125" style="120" customWidth="1"/>
    <col min="14598" max="14598" width="9.28515625" style="120" customWidth="1"/>
    <col min="14599" max="14599" width="10.42578125" style="120" customWidth="1"/>
    <col min="14600" max="14600" width="8.42578125" style="120" customWidth="1"/>
    <col min="14601" max="14601" width="7.7109375" style="120" customWidth="1"/>
    <col min="14602" max="14602" width="9" style="120" customWidth="1"/>
    <col min="14603" max="14844" width="9.140625" style="120"/>
    <col min="14845" max="14845" width="4" style="120" customWidth="1"/>
    <col min="14846" max="14846" width="6.5703125" style="120" customWidth="1"/>
    <col min="14847" max="14847" width="28.28515625" style="120" customWidth="1"/>
    <col min="14848" max="14848" width="10.140625" style="120" customWidth="1"/>
    <col min="14849" max="14849" width="12" style="120" customWidth="1"/>
    <col min="14850" max="14850" width="6.42578125" style="120" customWidth="1"/>
    <col min="14851" max="14851" width="12.140625" style="120" customWidth="1"/>
    <col min="14852" max="14852" width="11.140625" style="120" customWidth="1"/>
    <col min="14853" max="14853" width="11.5703125" style="120" customWidth="1"/>
    <col min="14854" max="14854" width="9.28515625" style="120" customWidth="1"/>
    <col min="14855" max="14855" width="10.42578125" style="120" customWidth="1"/>
    <col min="14856" max="14856" width="8.42578125" style="120" customWidth="1"/>
    <col min="14857" max="14857" width="7.7109375" style="120" customWidth="1"/>
    <col min="14858" max="14858" width="9" style="120" customWidth="1"/>
    <col min="14859" max="15100" width="9.140625" style="120"/>
    <col min="15101" max="15101" width="4" style="120" customWidth="1"/>
    <col min="15102" max="15102" width="6.5703125" style="120" customWidth="1"/>
    <col min="15103" max="15103" width="28.28515625" style="120" customWidth="1"/>
    <col min="15104" max="15104" width="10.140625" style="120" customWidth="1"/>
    <col min="15105" max="15105" width="12" style="120" customWidth="1"/>
    <col min="15106" max="15106" width="6.42578125" style="120" customWidth="1"/>
    <col min="15107" max="15107" width="12.140625" style="120" customWidth="1"/>
    <col min="15108" max="15108" width="11.140625" style="120" customWidth="1"/>
    <col min="15109" max="15109" width="11.5703125" style="120" customWidth="1"/>
    <col min="15110" max="15110" width="9.28515625" style="120" customWidth="1"/>
    <col min="15111" max="15111" width="10.42578125" style="120" customWidth="1"/>
    <col min="15112" max="15112" width="8.42578125" style="120" customWidth="1"/>
    <col min="15113" max="15113" width="7.7109375" style="120" customWidth="1"/>
    <col min="15114" max="15114" width="9" style="120" customWidth="1"/>
    <col min="15115" max="15356" width="9.140625" style="120"/>
    <col min="15357" max="15357" width="4" style="120" customWidth="1"/>
    <col min="15358" max="15358" width="6.5703125" style="120" customWidth="1"/>
    <col min="15359" max="15359" width="28.28515625" style="120" customWidth="1"/>
    <col min="15360" max="15360" width="10.140625" style="120" customWidth="1"/>
    <col min="15361" max="15361" width="12" style="120" customWidth="1"/>
    <col min="15362" max="15362" width="6.42578125" style="120" customWidth="1"/>
    <col min="15363" max="15363" width="12.140625" style="120" customWidth="1"/>
    <col min="15364" max="15364" width="11.140625" style="120" customWidth="1"/>
    <col min="15365" max="15365" width="11.5703125" style="120" customWidth="1"/>
    <col min="15366" max="15366" width="9.28515625" style="120" customWidth="1"/>
    <col min="15367" max="15367" width="10.42578125" style="120" customWidth="1"/>
    <col min="15368" max="15368" width="8.42578125" style="120" customWidth="1"/>
    <col min="15369" max="15369" width="7.7109375" style="120" customWidth="1"/>
    <col min="15370" max="15370" width="9" style="120" customWidth="1"/>
    <col min="15371" max="15612" width="9.140625" style="120"/>
    <col min="15613" max="15613" width="4" style="120" customWidth="1"/>
    <col min="15614" max="15614" width="6.5703125" style="120" customWidth="1"/>
    <col min="15615" max="15615" width="28.28515625" style="120" customWidth="1"/>
    <col min="15616" max="15616" width="10.140625" style="120" customWidth="1"/>
    <col min="15617" max="15617" width="12" style="120" customWidth="1"/>
    <col min="15618" max="15618" width="6.42578125" style="120" customWidth="1"/>
    <col min="15619" max="15619" width="12.140625" style="120" customWidth="1"/>
    <col min="15620" max="15620" width="11.140625" style="120" customWidth="1"/>
    <col min="15621" max="15621" width="11.5703125" style="120" customWidth="1"/>
    <col min="15622" max="15622" width="9.28515625" style="120" customWidth="1"/>
    <col min="15623" max="15623" width="10.42578125" style="120" customWidth="1"/>
    <col min="15624" max="15624" width="8.42578125" style="120" customWidth="1"/>
    <col min="15625" max="15625" width="7.7109375" style="120" customWidth="1"/>
    <col min="15626" max="15626" width="9" style="120" customWidth="1"/>
    <col min="15627" max="15868" width="9.140625" style="120"/>
    <col min="15869" max="15869" width="4" style="120" customWidth="1"/>
    <col min="15870" max="15870" width="6.5703125" style="120" customWidth="1"/>
    <col min="15871" max="15871" width="28.28515625" style="120" customWidth="1"/>
    <col min="15872" max="15872" width="10.140625" style="120" customWidth="1"/>
    <col min="15873" max="15873" width="12" style="120" customWidth="1"/>
    <col min="15874" max="15874" width="6.42578125" style="120" customWidth="1"/>
    <col min="15875" max="15875" width="12.140625" style="120" customWidth="1"/>
    <col min="15876" max="15876" width="11.140625" style="120" customWidth="1"/>
    <col min="15877" max="15877" width="11.5703125" style="120" customWidth="1"/>
    <col min="15878" max="15878" width="9.28515625" style="120" customWidth="1"/>
    <col min="15879" max="15879" width="10.42578125" style="120" customWidth="1"/>
    <col min="15880" max="15880" width="8.42578125" style="120" customWidth="1"/>
    <col min="15881" max="15881" width="7.7109375" style="120" customWidth="1"/>
    <col min="15882" max="15882" width="9" style="120" customWidth="1"/>
    <col min="15883" max="16124" width="9.140625" style="120"/>
    <col min="16125" max="16125" width="4" style="120" customWidth="1"/>
    <col min="16126" max="16126" width="6.5703125" style="120" customWidth="1"/>
    <col min="16127" max="16127" width="28.28515625" style="120" customWidth="1"/>
    <col min="16128" max="16128" width="10.140625" style="120" customWidth="1"/>
    <col min="16129" max="16129" width="12" style="120" customWidth="1"/>
    <col min="16130" max="16130" width="6.42578125" style="120" customWidth="1"/>
    <col min="16131" max="16131" width="12.140625" style="120" customWidth="1"/>
    <col min="16132" max="16132" width="11.140625" style="120" customWidth="1"/>
    <col min="16133" max="16133" width="11.5703125" style="120" customWidth="1"/>
    <col min="16134" max="16134" width="9.28515625" style="120" customWidth="1"/>
    <col min="16135" max="16135" width="10.42578125" style="120" customWidth="1"/>
    <col min="16136" max="16136" width="8.42578125" style="120" customWidth="1"/>
    <col min="16137" max="16137" width="7.7109375" style="120" customWidth="1"/>
    <col min="16138" max="16138" width="9" style="120" customWidth="1"/>
    <col min="16139" max="16384" width="9.140625" style="120"/>
  </cols>
  <sheetData>
    <row r="1" spans="1:15" x14ac:dyDescent="0.2">
      <c r="N1" s="119" t="s">
        <v>172</v>
      </c>
    </row>
    <row r="2" spans="1:15" s="121" customFormat="1" x14ac:dyDescent="0.2">
      <c r="A2" s="433" t="s">
        <v>173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</row>
    <row r="4" spans="1:15" x14ac:dyDescent="0.2">
      <c r="A4" s="434" t="s">
        <v>2</v>
      </c>
      <c r="B4" s="434" t="s">
        <v>64</v>
      </c>
      <c r="C4" s="436" t="s">
        <v>174</v>
      </c>
      <c r="D4" s="438" t="s">
        <v>4</v>
      </c>
      <c r="E4" s="439"/>
      <c r="F4" s="440"/>
      <c r="G4" s="431" t="s">
        <v>175</v>
      </c>
      <c r="H4" s="444" t="s">
        <v>11</v>
      </c>
      <c r="I4" s="445"/>
      <c r="J4" s="431" t="s">
        <v>176</v>
      </c>
      <c r="K4" s="431" t="s">
        <v>177</v>
      </c>
      <c r="L4" s="431" t="s">
        <v>178</v>
      </c>
      <c r="M4" s="431" t="s">
        <v>179</v>
      </c>
      <c r="N4" s="431" t="s">
        <v>180</v>
      </c>
    </row>
    <row r="5" spans="1:15" ht="96" customHeight="1" x14ac:dyDescent="0.2">
      <c r="A5" s="435"/>
      <c r="B5" s="435"/>
      <c r="C5" s="437"/>
      <c r="D5" s="441"/>
      <c r="E5" s="442"/>
      <c r="F5" s="443"/>
      <c r="G5" s="432"/>
      <c r="H5" s="113" t="s">
        <v>181</v>
      </c>
      <c r="I5" s="113" t="s">
        <v>182</v>
      </c>
      <c r="J5" s="432"/>
      <c r="K5" s="432"/>
      <c r="L5" s="432"/>
      <c r="M5" s="432"/>
      <c r="N5" s="432"/>
    </row>
    <row r="6" spans="1:15" ht="22.5" x14ac:dyDescent="0.2">
      <c r="A6" s="133"/>
      <c r="B6" s="114"/>
      <c r="C6" s="105"/>
      <c r="D6" s="115" t="s">
        <v>5</v>
      </c>
      <c r="E6" s="116" t="s">
        <v>6</v>
      </c>
      <c r="F6" s="116" t="s">
        <v>66</v>
      </c>
      <c r="G6" s="116"/>
      <c r="H6" s="116"/>
      <c r="I6" s="116"/>
      <c r="J6" s="116"/>
      <c r="K6" s="116"/>
      <c r="L6" s="116"/>
      <c r="M6" s="116"/>
      <c r="N6" s="116"/>
    </row>
    <row r="7" spans="1:15" s="5" customFormat="1" ht="15" customHeight="1" x14ac:dyDescent="0.2">
      <c r="A7" s="275"/>
      <c r="B7" s="275" t="s">
        <v>69</v>
      </c>
      <c r="C7" s="161" t="s">
        <v>70</v>
      </c>
      <c r="D7" s="139">
        <v>27570</v>
      </c>
      <c r="E7" s="139">
        <v>26210.31</v>
      </c>
      <c r="F7" s="139">
        <f t="shared" ref="F7:F69" si="0">E7/D7*100</f>
        <v>95.068226332970625</v>
      </c>
      <c r="G7" s="139">
        <f t="shared" ref="G7:G11" si="1">H7+I7</f>
        <v>26210.31</v>
      </c>
      <c r="H7" s="139">
        <v>0</v>
      </c>
      <c r="I7" s="139">
        <f t="shared" ref="I7:I8" si="2">E7-J7-K7-L7-M7-N7-H7</f>
        <v>26210.31</v>
      </c>
      <c r="J7" s="139">
        <v>0</v>
      </c>
      <c r="K7" s="139">
        <v>0</v>
      </c>
      <c r="L7" s="139">
        <v>0</v>
      </c>
      <c r="M7" s="139">
        <v>0</v>
      </c>
      <c r="N7" s="139">
        <v>0</v>
      </c>
    </row>
    <row r="8" spans="1:15" s="4" customFormat="1" ht="15" customHeight="1" x14ac:dyDescent="0.2">
      <c r="A8" s="275"/>
      <c r="B8" s="275" t="s">
        <v>71</v>
      </c>
      <c r="C8" s="161" t="s">
        <v>72</v>
      </c>
      <c r="D8" s="139">
        <v>471337.53</v>
      </c>
      <c r="E8" s="139">
        <v>471337.15</v>
      </c>
      <c r="F8" s="139">
        <f t="shared" si="0"/>
        <v>99.999919378369896</v>
      </c>
      <c r="G8" s="139">
        <f>H8+I8</f>
        <v>471337.15</v>
      </c>
      <c r="H8" s="139">
        <v>0</v>
      </c>
      <c r="I8" s="139">
        <f t="shared" si="2"/>
        <v>471337.15</v>
      </c>
      <c r="J8" s="139">
        <v>0</v>
      </c>
      <c r="K8" s="139">
        <v>0</v>
      </c>
      <c r="L8" s="139">
        <v>0</v>
      </c>
      <c r="M8" s="139">
        <v>0</v>
      </c>
      <c r="N8" s="139">
        <v>0</v>
      </c>
    </row>
    <row r="9" spans="1:15" s="4" customFormat="1" ht="12.75" customHeight="1" x14ac:dyDescent="0.2">
      <c r="A9" s="277" t="s">
        <v>15</v>
      </c>
      <c r="B9" s="277"/>
      <c r="C9" s="162" t="s">
        <v>16</v>
      </c>
      <c r="D9" s="135">
        <v>498907.53</v>
      </c>
      <c r="E9" s="135">
        <v>497547.46</v>
      </c>
      <c r="F9" s="135">
        <f t="shared" si="0"/>
        <v>99.727390364302579</v>
      </c>
      <c r="G9" s="135">
        <f t="shared" ref="G9:N9" si="3">SUM(G7:G8)</f>
        <v>497547.46</v>
      </c>
      <c r="H9" s="135">
        <f t="shared" si="3"/>
        <v>0</v>
      </c>
      <c r="I9" s="135">
        <f t="shared" si="3"/>
        <v>497547.46</v>
      </c>
      <c r="J9" s="135">
        <f t="shared" si="3"/>
        <v>0</v>
      </c>
      <c r="K9" s="135">
        <f t="shared" si="3"/>
        <v>0</v>
      </c>
      <c r="L9" s="135">
        <f t="shared" si="3"/>
        <v>0</v>
      </c>
      <c r="M9" s="135">
        <f t="shared" si="3"/>
        <v>0</v>
      </c>
      <c r="N9" s="135">
        <f t="shared" si="3"/>
        <v>0</v>
      </c>
    </row>
    <row r="10" spans="1:15" s="4" customFormat="1" ht="15" customHeight="1" x14ac:dyDescent="0.2">
      <c r="A10" s="275"/>
      <c r="B10" s="276" t="s">
        <v>73</v>
      </c>
      <c r="C10" s="163" t="s">
        <v>74</v>
      </c>
      <c r="D10" s="138">
        <v>2998</v>
      </c>
      <c r="E10" s="139">
        <v>2978.8</v>
      </c>
      <c r="F10" s="139">
        <f t="shared" si="0"/>
        <v>99.359573048699133</v>
      </c>
      <c r="G10" s="139">
        <f t="shared" si="1"/>
        <v>2978.8</v>
      </c>
      <c r="H10" s="139">
        <v>0</v>
      </c>
      <c r="I10" s="139">
        <f>E10-J10-K10-L10-M10-N10-H10</f>
        <v>2978.8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</row>
    <row r="11" spans="1:15" s="107" customFormat="1" ht="15" customHeight="1" x14ac:dyDescent="0.2">
      <c r="A11" s="275"/>
      <c r="B11" s="276" t="s">
        <v>75</v>
      </c>
      <c r="C11" s="163" t="s">
        <v>183</v>
      </c>
      <c r="D11" s="138">
        <v>210</v>
      </c>
      <c r="E11" s="139">
        <v>210</v>
      </c>
      <c r="F11" s="139">
        <f t="shared" si="0"/>
        <v>100</v>
      </c>
      <c r="G11" s="154">
        <f t="shared" si="1"/>
        <v>210</v>
      </c>
      <c r="H11" s="139">
        <v>0</v>
      </c>
      <c r="I11" s="139">
        <f t="shared" ref="I11:I76" si="4">E11-J11-K11-L11-M11-N11-H11</f>
        <v>210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06"/>
    </row>
    <row r="12" spans="1:15" s="4" customFormat="1" ht="15" customHeight="1" x14ac:dyDescent="0.2">
      <c r="A12" s="275"/>
      <c r="B12" s="276" t="s">
        <v>76</v>
      </c>
      <c r="C12" s="163" t="s">
        <v>77</v>
      </c>
      <c r="D12" s="138">
        <v>256804.25</v>
      </c>
      <c r="E12" s="139">
        <v>251106.62</v>
      </c>
      <c r="F12" s="139">
        <f t="shared" si="0"/>
        <v>97.781333447557813</v>
      </c>
      <c r="G12" s="139">
        <f>H12+I12</f>
        <v>193453.2</v>
      </c>
      <c r="H12" s="139">
        <v>0</v>
      </c>
      <c r="I12" s="139">
        <f t="shared" si="4"/>
        <v>193453.2</v>
      </c>
      <c r="J12" s="143">
        <v>57653.42</v>
      </c>
      <c r="K12" s="139">
        <v>0</v>
      </c>
      <c r="L12" s="139">
        <v>0</v>
      </c>
      <c r="M12" s="139">
        <v>0</v>
      </c>
      <c r="N12" s="139">
        <v>0</v>
      </c>
    </row>
    <row r="13" spans="1:15" s="5" customFormat="1" ht="15" customHeight="1" x14ac:dyDescent="0.2">
      <c r="A13" s="275"/>
      <c r="B13" s="276" t="s">
        <v>78</v>
      </c>
      <c r="C13" s="163" t="s">
        <v>79</v>
      </c>
      <c r="D13" s="138">
        <v>660641</v>
      </c>
      <c r="E13" s="139">
        <v>583494.99</v>
      </c>
      <c r="F13" s="139">
        <f t="shared" si="0"/>
        <v>88.322551885214509</v>
      </c>
      <c r="G13" s="139">
        <f t="shared" ref="G13:G20" si="5">H13+I13</f>
        <v>583494.99</v>
      </c>
      <c r="H13" s="139">
        <v>0</v>
      </c>
      <c r="I13" s="139">
        <f t="shared" si="4"/>
        <v>583494.99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</row>
    <row r="14" spans="1:15" s="4" customFormat="1" ht="15" customHeight="1" x14ac:dyDescent="0.2">
      <c r="A14" s="275"/>
      <c r="B14" s="276" t="s">
        <v>312</v>
      </c>
      <c r="C14" s="163" t="s">
        <v>72</v>
      </c>
      <c r="D14" s="138">
        <v>70053</v>
      </c>
      <c r="E14" s="139">
        <v>69548</v>
      </c>
      <c r="F14" s="139">
        <f t="shared" si="0"/>
        <v>99.279117239804151</v>
      </c>
      <c r="G14" s="139">
        <f t="shared" si="5"/>
        <v>5180</v>
      </c>
      <c r="H14" s="139">
        <v>0</v>
      </c>
      <c r="I14" s="139">
        <f t="shared" si="4"/>
        <v>5180</v>
      </c>
      <c r="J14" s="139">
        <v>0</v>
      </c>
      <c r="K14" s="139">
        <v>0</v>
      </c>
      <c r="L14" s="139">
        <v>64368</v>
      </c>
      <c r="M14" s="139">
        <v>0</v>
      </c>
      <c r="N14" s="139">
        <v>0</v>
      </c>
    </row>
    <row r="15" spans="1:15" s="5" customFormat="1" ht="12.75" customHeight="1" x14ac:dyDescent="0.2">
      <c r="A15" s="277" t="s">
        <v>17</v>
      </c>
      <c r="B15" s="277"/>
      <c r="C15" s="162" t="s">
        <v>18</v>
      </c>
      <c r="D15" s="135">
        <v>990706.25</v>
      </c>
      <c r="E15" s="135">
        <v>907338.41000000015</v>
      </c>
      <c r="F15" s="135">
        <f t="shared" si="0"/>
        <v>91.585009179057892</v>
      </c>
      <c r="G15" s="135">
        <f>SUM(G10:G14)</f>
        <v>785316.99</v>
      </c>
      <c r="H15" s="135">
        <f t="shared" ref="H15:N15" si="6">SUM(H10:H14)</f>
        <v>0</v>
      </c>
      <c r="I15" s="135">
        <f t="shared" si="6"/>
        <v>785316.99</v>
      </c>
      <c r="J15" s="135">
        <f t="shared" si="6"/>
        <v>57653.42</v>
      </c>
      <c r="K15" s="135">
        <f t="shared" si="6"/>
        <v>0</v>
      </c>
      <c r="L15" s="135">
        <f t="shared" si="6"/>
        <v>64368</v>
      </c>
      <c r="M15" s="135">
        <f t="shared" si="6"/>
        <v>0</v>
      </c>
      <c r="N15" s="135">
        <f t="shared" si="6"/>
        <v>0</v>
      </c>
    </row>
    <row r="16" spans="1:15" s="5" customFormat="1" ht="23.25" customHeight="1" x14ac:dyDescent="0.2">
      <c r="A16" s="275"/>
      <c r="B16" s="276" t="s">
        <v>80</v>
      </c>
      <c r="C16" s="163" t="s">
        <v>81</v>
      </c>
      <c r="D16" s="138">
        <v>308762</v>
      </c>
      <c r="E16" s="139">
        <v>113647.63000000012</v>
      </c>
      <c r="F16" s="139">
        <f t="shared" si="0"/>
        <v>36.807518412239887</v>
      </c>
      <c r="G16" s="139">
        <f t="shared" si="5"/>
        <v>113647.63000000012</v>
      </c>
      <c r="H16" s="139">
        <v>0</v>
      </c>
      <c r="I16" s="139">
        <f t="shared" si="4"/>
        <v>113647.63000000012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</row>
    <row r="17" spans="1:14" s="5" customFormat="1" ht="12.75" customHeight="1" x14ac:dyDescent="0.2">
      <c r="A17" s="277" t="s">
        <v>20</v>
      </c>
      <c r="B17" s="277"/>
      <c r="C17" s="162" t="s">
        <v>21</v>
      </c>
      <c r="D17" s="135">
        <v>308762</v>
      </c>
      <c r="E17" s="135">
        <v>113647.63000000012</v>
      </c>
      <c r="F17" s="135">
        <f t="shared" si="0"/>
        <v>36.807518412239887</v>
      </c>
      <c r="G17" s="135">
        <f>SUM(G16)</f>
        <v>113647.63000000012</v>
      </c>
      <c r="H17" s="135">
        <f t="shared" ref="H17:N17" si="7">SUM(H16)</f>
        <v>0</v>
      </c>
      <c r="I17" s="135">
        <f t="shared" si="7"/>
        <v>113647.63000000012</v>
      </c>
      <c r="J17" s="135">
        <f t="shared" si="7"/>
        <v>0</v>
      </c>
      <c r="K17" s="135">
        <f t="shared" si="7"/>
        <v>0</v>
      </c>
      <c r="L17" s="135">
        <f t="shared" si="7"/>
        <v>0</v>
      </c>
      <c r="M17" s="135">
        <f t="shared" si="7"/>
        <v>0</v>
      </c>
      <c r="N17" s="135">
        <f t="shared" si="7"/>
        <v>0</v>
      </c>
    </row>
    <row r="18" spans="1:14" s="5" customFormat="1" ht="23.25" customHeight="1" x14ac:dyDescent="0.2">
      <c r="A18" s="275"/>
      <c r="B18" s="276" t="s">
        <v>82</v>
      </c>
      <c r="C18" s="163" t="s">
        <v>83</v>
      </c>
      <c r="D18" s="138">
        <v>229500</v>
      </c>
      <c r="E18" s="139">
        <v>45000</v>
      </c>
      <c r="F18" s="139">
        <f t="shared" si="0"/>
        <v>19.607843137254903</v>
      </c>
      <c r="G18" s="139">
        <f t="shared" si="5"/>
        <v>45000</v>
      </c>
      <c r="H18" s="139">
        <v>0</v>
      </c>
      <c r="I18" s="139">
        <f t="shared" si="4"/>
        <v>45000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</row>
    <row r="19" spans="1:14" s="5" customFormat="1" ht="15" customHeight="1" x14ac:dyDescent="0.2">
      <c r="A19" s="275"/>
      <c r="B19" s="276" t="s">
        <v>84</v>
      </c>
      <c r="C19" s="163" t="s">
        <v>85</v>
      </c>
      <c r="D19" s="138">
        <v>20000</v>
      </c>
      <c r="E19" s="139">
        <v>15000</v>
      </c>
      <c r="F19" s="139">
        <f t="shared" si="0"/>
        <v>75</v>
      </c>
      <c r="G19" s="139">
        <f t="shared" si="5"/>
        <v>15000</v>
      </c>
      <c r="H19" s="139">
        <v>12600</v>
      </c>
      <c r="I19" s="139">
        <f t="shared" si="4"/>
        <v>2400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</row>
    <row r="20" spans="1:14" s="5" customFormat="1" ht="15" customHeight="1" x14ac:dyDescent="0.2">
      <c r="A20" s="275"/>
      <c r="B20" s="276" t="s">
        <v>309</v>
      </c>
      <c r="C20" s="163" t="s">
        <v>72</v>
      </c>
      <c r="D20" s="138">
        <v>5846</v>
      </c>
      <c r="E20" s="139">
        <v>5845.76</v>
      </c>
      <c r="F20" s="139">
        <f t="shared" si="0"/>
        <v>99.995894628806028</v>
      </c>
      <c r="G20" s="139">
        <f t="shared" si="5"/>
        <v>5845.76</v>
      </c>
      <c r="H20" s="139">
        <v>0</v>
      </c>
      <c r="I20" s="139">
        <f t="shared" si="4"/>
        <v>5845.76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</row>
    <row r="21" spans="1:14" s="4" customFormat="1" ht="12.75" customHeight="1" x14ac:dyDescent="0.2">
      <c r="A21" s="277" t="s">
        <v>86</v>
      </c>
      <c r="B21" s="277"/>
      <c r="C21" s="162" t="s">
        <v>87</v>
      </c>
      <c r="D21" s="135">
        <v>255346</v>
      </c>
      <c r="E21" s="135">
        <v>65845.759999999995</v>
      </c>
      <c r="F21" s="135">
        <f t="shared" si="0"/>
        <v>25.786877413392023</v>
      </c>
      <c r="G21" s="135">
        <f>SUM(G18:G20)</f>
        <v>65845.759999999995</v>
      </c>
      <c r="H21" s="135">
        <f t="shared" ref="H21:N21" si="8">SUM(H18:H20)</f>
        <v>12600</v>
      </c>
      <c r="I21" s="135">
        <f t="shared" si="8"/>
        <v>53245.760000000002</v>
      </c>
      <c r="J21" s="135">
        <f t="shared" si="8"/>
        <v>0</v>
      </c>
      <c r="K21" s="135">
        <f t="shared" si="8"/>
        <v>0</v>
      </c>
      <c r="L21" s="135">
        <f t="shared" si="8"/>
        <v>0</v>
      </c>
      <c r="M21" s="135">
        <f t="shared" si="8"/>
        <v>0</v>
      </c>
      <c r="N21" s="135">
        <f t="shared" si="8"/>
        <v>0</v>
      </c>
    </row>
    <row r="22" spans="1:14" s="5" customFormat="1" ht="15" customHeight="1" x14ac:dyDescent="0.2">
      <c r="A22" s="275"/>
      <c r="B22" s="276" t="s">
        <v>88</v>
      </c>
      <c r="C22" s="163" t="s">
        <v>89</v>
      </c>
      <c r="D22" s="138">
        <v>98696</v>
      </c>
      <c r="E22" s="139">
        <v>98695.34</v>
      </c>
      <c r="F22" s="139">
        <f t="shared" si="0"/>
        <v>99.999331279889759</v>
      </c>
      <c r="G22" s="139">
        <f>H22+I22</f>
        <v>98695.34</v>
      </c>
      <c r="H22" s="139">
        <v>88358</v>
      </c>
      <c r="I22" s="139">
        <f t="shared" si="4"/>
        <v>10337.339999999997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</row>
    <row r="23" spans="1:14" s="5" customFormat="1" ht="23.25" customHeight="1" x14ac:dyDescent="0.2">
      <c r="A23" s="275"/>
      <c r="B23" s="276" t="s">
        <v>90</v>
      </c>
      <c r="C23" s="163" t="s">
        <v>313</v>
      </c>
      <c r="D23" s="138">
        <v>166525</v>
      </c>
      <c r="E23" s="139">
        <v>97477.11</v>
      </c>
      <c r="F23" s="139">
        <f t="shared" si="0"/>
        <v>58.536021618375621</v>
      </c>
      <c r="G23" s="139">
        <f t="shared" ref="G23:G28" si="9">H23+I23</f>
        <v>10398.910000000003</v>
      </c>
      <c r="H23" s="139">
        <v>0</v>
      </c>
      <c r="I23" s="139">
        <f t="shared" si="4"/>
        <v>10398.910000000003</v>
      </c>
      <c r="J23" s="139">
        <v>0</v>
      </c>
      <c r="K23" s="143">
        <v>87078.2</v>
      </c>
      <c r="L23" s="139">
        <v>0</v>
      </c>
      <c r="M23" s="139">
        <v>0</v>
      </c>
      <c r="N23" s="139">
        <v>0</v>
      </c>
    </row>
    <row r="24" spans="1:14" s="5" customFormat="1" ht="23.25" customHeight="1" x14ac:dyDescent="0.2">
      <c r="A24" s="275"/>
      <c r="B24" s="276" t="s">
        <v>91</v>
      </c>
      <c r="C24" s="163" t="s">
        <v>314</v>
      </c>
      <c r="D24" s="138">
        <v>3970643</v>
      </c>
      <c r="E24" s="139">
        <v>3124040</v>
      </c>
      <c r="F24" s="139">
        <f t="shared" si="0"/>
        <v>78.678440746246892</v>
      </c>
      <c r="G24" s="139">
        <f t="shared" si="9"/>
        <v>3117506.61</v>
      </c>
      <c r="H24" s="139">
        <v>2445155.6800000002</v>
      </c>
      <c r="I24" s="139">
        <f t="shared" si="4"/>
        <v>672350.9299999997</v>
      </c>
      <c r="J24" s="139">
        <v>0</v>
      </c>
      <c r="K24" s="143">
        <v>6533.39</v>
      </c>
      <c r="L24" s="139">
        <v>0</v>
      </c>
      <c r="M24" s="139">
        <v>0</v>
      </c>
      <c r="N24" s="139">
        <v>0</v>
      </c>
    </row>
    <row r="25" spans="1:14" s="5" customFormat="1" ht="15" customHeight="1" x14ac:dyDescent="0.2">
      <c r="A25" s="275"/>
      <c r="B25" s="276" t="s">
        <v>93</v>
      </c>
      <c r="C25" s="163" t="s">
        <v>94</v>
      </c>
      <c r="D25" s="138">
        <v>18898</v>
      </c>
      <c r="E25" s="139">
        <v>18898</v>
      </c>
      <c r="F25" s="139">
        <f t="shared" si="0"/>
        <v>100</v>
      </c>
      <c r="G25" s="139">
        <f t="shared" si="9"/>
        <v>1628</v>
      </c>
      <c r="H25" s="139">
        <v>1061.99</v>
      </c>
      <c r="I25" s="139">
        <f t="shared" si="4"/>
        <v>566.01</v>
      </c>
      <c r="J25" s="139">
        <v>0</v>
      </c>
      <c r="K25" s="139">
        <v>17270</v>
      </c>
      <c r="L25" s="139">
        <v>0</v>
      </c>
      <c r="M25" s="139">
        <v>0</v>
      </c>
      <c r="N25" s="139">
        <v>0</v>
      </c>
    </row>
    <row r="26" spans="1:14" s="107" customFormat="1" ht="23.25" customHeight="1" x14ac:dyDescent="0.2">
      <c r="A26" s="275"/>
      <c r="B26" s="276" t="s">
        <v>95</v>
      </c>
      <c r="C26" s="163" t="s">
        <v>96</v>
      </c>
      <c r="D26" s="138">
        <v>95203</v>
      </c>
      <c r="E26" s="139">
        <v>79639.58</v>
      </c>
      <c r="F26" s="139">
        <f t="shared" si="0"/>
        <v>83.65238490383706</v>
      </c>
      <c r="G26" s="139">
        <f t="shared" si="9"/>
        <v>74639.58</v>
      </c>
      <c r="H26" s="139">
        <v>350</v>
      </c>
      <c r="I26" s="139">
        <f t="shared" si="4"/>
        <v>74289.58</v>
      </c>
      <c r="J26" s="139">
        <v>5000</v>
      </c>
      <c r="K26" s="139">
        <v>0</v>
      </c>
      <c r="L26" s="139">
        <v>0</v>
      </c>
      <c r="M26" s="139">
        <v>0</v>
      </c>
      <c r="N26" s="139">
        <v>0</v>
      </c>
    </row>
    <row r="27" spans="1:14" s="5" customFormat="1" ht="23.25" customHeight="1" x14ac:dyDescent="0.2">
      <c r="A27" s="275"/>
      <c r="B27" s="276" t="s">
        <v>288</v>
      </c>
      <c r="C27" s="163" t="s">
        <v>289</v>
      </c>
      <c r="D27" s="138">
        <v>418391</v>
      </c>
      <c r="E27" s="139">
        <v>414413.01</v>
      </c>
      <c r="F27" s="139">
        <f t="shared" si="0"/>
        <v>99.04921711987113</v>
      </c>
      <c r="G27" s="139">
        <f t="shared" si="9"/>
        <v>413758.97000000003</v>
      </c>
      <c r="H27" s="139">
        <v>333026.24</v>
      </c>
      <c r="I27" s="139">
        <f t="shared" si="4"/>
        <v>80732.73000000004</v>
      </c>
      <c r="J27" s="139">
        <v>0</v>
      </c>
      <c r="K27" s="156">
        <v>654.04</v>
      </c>
      <c r="L27" s="139">
        <v>0</v>
      </c>
      <c r="M27" s="139">
        <v>0</v>
      </c>
      <c r="N27" s="139">
        <v>0</v>
      </c>
    </row>
    <row r="28" spans="1:14" s="5" customFormat="1" ht="15" customHeight="1" x14ac:dyDescent="0.2">
      <c r="A28" s="275"/>
      <c r="B28" s="276" t="s">
        <v>97</v>
      </c>
      <c r="C28" s="163" t="s">
        <v>72</v>
      </c>
      <c r="D28" s="138">
        <v>309455</v>
      </c>
      <c r="E28" s="139">
        <v>252234.7</v>
      </c>
      <c r="F28" s="139">
        <f t="shared" si="0"/>
        <v>81.509330920489248</v>
      </c>
      <c r="G28" s="139">
        <f t="shared" si="9"/>
        <v>112679.98000000001</v>
      </c>
      <c r="H28" s="139">
        <v>107356.5</v>
      </c>
      <c r="I28" s="139">
        <f t="shared" si="4"/>
        <v>5323.4800000000105</v>
      </c>
      <c r="J28" s="143">
        <v>134754.72</v>
      </c>
      <c r="K28" s="139">
        <v>4800</v>
      </c>
      <c r="L28" s="139">
        <v>0</v>
      </c>
      <c r="M28" s="139">
        <v>0</v>
      </c>
      <c r="N28" s="139">
        <v>0</v>
      </c>
    </row>
    <row r="29" spans="1:14" s="4" customFormat="1" ht="12.75" customHeight="1" x14ac:dyDescent="0.2">
      <c r="A29" s="277" t="s">
        <v>23</v>
      </c>
      <c r="B29" s="277"/>
      <c r="C29" s="162" t="s">
        <v>98</v>
      </c>
      <c r="D29" s="135">
        <v>5077811</v>
      </c>
      <c r="E29" s="135">
        <v>4085397.74</v>
      </c>
      <c r="F29" s="135">
        <f t="shared" si="0"/>
        <v>80.455884238306624</v>
      </c>
      <c r="G29" s="135">
        <f>SUM(G22:G28)</f>
        <v>3829307.39</v>
      </c>
      <c r="H29" s="135">
        <f t="shared" ref="H29:N29" si="10">SUM(H22:H28)</f>
        <v>2975308.41</v>
      </c>
      <c r="I29" s="135">
        <f t="shared" si="10"/>
        <v>853998.97999999975</v>
      </c>
      <c r="J29" s="135">
        <f t="shared" si="10"/>
        <v>139754.72</v>
      </c>
      <c r="K29" s="135">
        <f t="shared" si="10"/>
        <v>116335.62999999999</v>
      </c>
      <c r="L29" s="135">
        <f t="shared" si="10"/>
        <v>0</v>
      </c>
      <c r="M29" s="135">
        <f t="shared" si="10"/>
        <v>0</v>
      </c>
      <c r="N29" s="135">
        <f t="shared" si="10"/>
        <v>0</v>
      </c>
    </row>
    <row r="30" spans="1:14" s="5" customFormat="1" ht="38.25" customHeight="1" x14ac:dyDescent="0.2">
      <c r="A30" s="275"/>
      <c r="B30" s="276" t="s">
        <v>99</v>
      </c>
      <c r="C30" s="163" t="s">
        <v>184</v>
      </c>
      <c r="D30" s="138">
        <v>1346</v>
      </c>
      <c r="E30" s="139">
        <v>1346</v>
      </c>
      <c r="F30" s="139">
        <f t="shared" si="0"/>
        <v>100</v>
      </c>
      <c r="G30" s="139">
        <f>H30+I30</f>
        <v>1346</v>
      </c>
      <c r="H30" s="139">
        <v>0</v>
      </c>
      <c r="I30" s="139">
        <f t="shared" si="4"/>
        <v>1346</v>
      </c>
      <c r="J30" s="139">
        <v>0</v>
      </c>
      <c r="K30" s="139">
        <v>0</v>
      </c>
      <c r="L30" s="139">
        <v>0</v>
      </c>
      <c r="M30" s="139">
        <v>0</v>
      </c>
      <c r="N30" s="139">
        <v>0</v>
      </c>
    </row>
    <row r="31" spans="1:14" s="5" customFormat="1" ht="60" x14ac:dyDescent="0.2">
      <c r="A31" s="277" t="s">
        <v>24</v>
      </c>
      <c r="B31" s="277"/>
      <c r="C31" s="164" t="s">
        <v>25</v>
      </c>
      <c r="D31" s="135">
        <v>1346</v>
      </c>
      <c r="E31" s="135">
        <v>1346</v>
      </c>
      <c r="F31" s="135">
        <f t="shared" si="0"/>
        <v>100</v>
      </c>
      <c r="G31" s="135">
        <f>SUM(G30)</f>
        <v>1346</v>
      </c>
      <c r="H31" s="135">
        <f t="shared" ref="H31:N31" si="11">SUM(H30)</f>
        <v>0</v>
      </c>
      <c r="I31" s="135">
        <f t="shared" si="11"/>
        <v>1346</v>
      </c>
      <c r="J31" s="135">
        <f t="shared" si="11"/>
        <v>0</v>
      </c>
      <c r="K31" s="135">
        <f t="shared" si="11"/>
        <v>0</v>
      </c>
      <c r="L31" s="135">
        <f t="shared" si="11"/>
        <v>0</v>
      </c>
      <c r="M31" s="135">
        <f t="shared" si="11"/>
        <v>0</v>
      </c>
      <c r="N31" s="135">
        <f t="shared" si="11"/>
        <v>0</v>
      </c>
    </row>
    <row r="32" spans="1:14" s="5" customFormat="1" ht="79.5" customHeight="1" x14ac:dyDescent="0.2">
      <c r="A32" s="275"/>
      <c r="B32" s="276" t="s">
        <v>303</v>
      </c>
      <c r="C32" s="163" t="s">
        <v>315</v>
      </c>
      <c r="D32" s="138">
        <v>3000</v>
      </c>
      <c r="E32" s="139">
        <v>0</v>
      </c>
      <c r="F32" s="139">
        <f t="shared" si="0"/>
        <v>0</v>
      </c>
      <c r="G32" s="139">
        <f t="shared" ref="G32:G39" si="12">H32+I32</f>
        <v>0</v>
      </c>
      <c r="H32" s="139">
        <v>0</v>
      </c>
      <c r="I32" s="139">
        <f t="shared" si="4"/>
        <v>0</v>
      </c>
      <c r="J32" s="139">
        <v>0</v>
      </c>
      <c r="K32" s="139">
        <v>0</v>
      </c>
      <c r="L32" s="139">
        <v>0</v>
      </c>
      <c r="M32" s="139">
        <v>0</v>
      </c>
      <c r="N32" s="139">
        <v>0</v>
      </c>
    </row>
    <row r="33" spans="1:14" s="5" customFormat="1" ht="12.75" customHeight="1" x14ac:dyDescent="0.2">
      <c r="A33" s="277" t="s">
        <v>100</v>
      </c>
      <c r="B33" s="277"/>
      <c r="C33" s="164" t="s">
        <v>101</v>
      </c>
      <c r="D33" s="135">
        <v>3000</v>
      </c>
      <c r="E33" s="135">
        <v>0</v>
      </c>
      <c r="F33" s="135">
        <f t="shared" si="0"/>
        <v>0</v>
      </c>
      <c r="G33" s="135">
        <f>SUM(G32)</f>
        <v>0</v>
      </c>
      <c r="H33" s="135">
        <f t="shared" ref="H33:N33" si="13">SUM(H32)</f>
        <v>0</v>
      </c>
      <c r="I33" s="135">
        <f t="shared" si="13"/>
        <v>0</v>
      </c>
      <c r="J33" s="135">
        <f t="shared" si="13"/>
        <v>0</v>
      </c>
      <c r="K33" s="135">
        <f t="shared" si="13"/>
        <v>0</v>
      </c>
      <c r="L33" s="135">
        <f t="shared" si="13"/>
        <v>0</v>
      </c>
      <c r="M33" s="135">
        <f t="shared" si="13"/>
        <v>0</v>
      </c>
      <c r="N33" s="135">
        <f t="shared" si="13"/>
        <v>0</v>
      </c>
    </row>
    <row r="34" spans="1:14" s="5" customFormat="1" ht="15" customHeight="1" x14ac:dyDescent="0.2">
      <c r="A34" s="275"/>
      <c r="B34" s="276" t="s">
        <v>102</v>
      </c>
      <c r="C34" s="163" t="s">
        <v>103</v>
      </c>
      <c r="D34" s="138">
        <v>460547</v>
      </c>
      <c r="E34" s="139">
        <v>406695.43999999994</v>
      </c>
      <c r="F34" s="139">
        <f t="shared" si="0"/>
        <v>88.307043580785447</v>
      </c>
      <c r="G34" s="139">
        <f t="shared" si="12"/>
        <v>339320.44999999995</v>
      </c>
      <c r="H34" s="139">
        <v>87772.24</v>
      </c>
      <c r="I34" s="139">
        <f t="shared" si="4"/>
        <v>251548.20999999996</v>
      </c>
      <c r="J34" s="143">
        <v>17265</v>
      </c>
      <c r="K34" s="157">
        <v>50109.99</v>
      </c>
      <c r="L34" s="139">
        <v>0</v>
      </c>
      <c r="M34" s="139">
        <v>0</v>
      </c>
      <c r="N34" s="139">
        <v>0</v>
      </c>
    </row>
    <row r="35" spans="1:14" s="5" customFormat="1" ht="15" customHeight="1" x14ac:dyDescent="0.2">
      <c r="A35" s="275"/>
      <c r="B35" s="276" t="s">
        <v>104</v>
      </c>
      <c r="C35" s="163" t="s">
        <v>72</v>
      </c>
      <c r="D35" s="138">
        <v>3000</v>
      </c>
      <c r="E35" s="139">
        <v>0</v>
      </c>
      <c r="F35" s="139">
        <f t="shared" si="0"/>
        <v>0</v>
      </c>
      <c r="G35" s="139">
        <f t="shared" si="12"/>
        <v>0</v>
      </c>
      <c r="H35" s="139">
        <v>0</v>
      </c>
      <c r="I35" s="139">
        <f t="shared" si="4"/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</row>
    <row r="36" spans="1:14" s="5" customFormat="1" ht="25.5" customHeight="1" x14ac:dyDescent="0.2">
      <c r="A36" s="277" t="s">
        <v>26</v>
      </c>
      <c r="B36" s="277"/>
      <c r="C36" s="164" t="s">
        <v>27</v>
      </c>
      <c r="D36" s="135">
        <v>463547</v>
      </c>
      <c r="E36" s="135">
        <v>406695.43999999994</v>
      </c>
      <c r="F36" s="135">
        <f t="shared" si="0"/>
        <v>87.735534908002847</v>
      </c>
      <c r="G36" s="135">
        <f>SUM(G34:G35)</f>
        <v>339320.44999999995</v>
      </c>
      <c r="H36" s="135">
        <f t="shared" ref="H36:N36" si="14">SUM(H34:H35)</f>
        <v>87772.24</v>
      </c>
      <c r="I36" s="135">
        <f t="shared" si="14"/>
        <v>251548.20999999996</v>
      </c>
      <c r="J36" s="135">
        <f t="shared" si="14"/>
        <v>17265</v>
      </c>
      <c r="K36" s="135">
        <f t="shared" si="14"/>
        <v>50109.99</v>
      </c>
      <c r="L36" s="135">
        <f t="shared" si="14"/>
        <v>0</v>
      </c>
      <c r="M36" s="135">
        <f t="shared" si="14"/>
        <v>0</v>
      </c>
      <c r="N36" s="135">
        <f t="shared" si="14"/>
        <v>0</v>
      </c>
    </row>
    <row r="37" spans="1:14" s="5" customFormat="1" ht="72" customHeight="1" x14ac:dyDescent="0.2">
      <c r="A37" s="275"/>
      <c r="B37" s="276" t="s">
        <v>105</v>
      </c>
      <c r="C37" s="163" t="s">
        <v>316</v>
      </c>
      <c r="D37" s="138">
        <v>85357</v>
      </c>
      <c r="E37" s="139">
        <v>34219.629999999997</v>
      </c>
      <c r="F37" s="139">
        <f t="shared" si="0"/>
        <v>40.090010192485678</v>
      </c>
      <c r="G37" s="139">
        <f t="shared" si="12"/>
        <v>0</v>
      </c>
      <c r="H37" s="139">
        <v>0</v>
      </c>
      <c r="I37" s="139">
        <f t="shared" si="4"/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34219.629999999997</v>
      </c>
    </row>
    <row r="38" spans="1:14" s="5" customFormat="1" ht="12.75" customHeight="1" x14ac:dyDescent="0.2">
      <c r="A38" s="277" t="s">
        <v>106</v>
      </c>
      <c r="B38" s="277"/>
      <c r="C38" s="164" t="s">
        <v>107</v>
      </c>
      <c r="D38" s="135">
        <v>85357</v>
      </c>
      <c r="E38" s="135">
        <v>34219.629999999997</v>
      </c>
      <c r="F38" s="135">
        <f t="shared" si="0"/>
        <v>40.090010192485678</v>
      </c>
      <c r="G38" s="135">
        <f>SUM(G37)</f>
        <v>0</v>
      </c>
      <c r="H38" s="135">
        <f t="shared" ref="H38:N38" si="15">SUM(H37)</f>
        <v>0</v>
      </c>
      <c r="I38" s="135">
        <f t="shared" si="15"/>
        <v>0</v>
      </c>
      <c r="J38" s="135">
        <f t="shared" si="15"/>
        <v>0</v>
      </c>
      <c r="K38" s="135">
        <f t="shared" si="15"/>
        <v>0</v>
      </c>
      <c r="L38" s="135">
        <f t="shared" si="15"/>
        <v>0</v>
      </c>
      <c r="M38" s="135">
        <f t="shared" si="15"/>
        <v>0</v>
      </c>
      <c r="N38" s="135">
        <f t="shared" si="15"/>
        <v>34219.629999999997</v>
      </c>
    </row>
    <row r="39" spans="1:14" s="4" customFormat="1" ht="15" customHeight="1" x14ac:dyDescent="0.2">
      <c r="A39" s="275"/>
      <c r="B39" s="276" t="s">
        <v>108</v>
      </c>
      <c r="C39" s="163" t="s">
        <v>109</v>
      </c>
      <c r="D39" s="138">
        <v>11000</v>
      </c>
      <c r="E39" s="139">
        <v>6837.57</v>
      </c>
      <c r="F39" s="139">
        <f t="shared" si="0"/>
        <v>62.159727272727274</v>
      </c>
      <c r="G39" s="139">
        <f t="shared" si="12"/>
        <v>6837.57</v>
      </c>
      <c r="H39" s="139">
        <v>0</v>
      </c>
      <c r="I39" s="139">
        <f t="shared" si="4"/>
        <v>6837.57</v>
      </c>
      <c r="J39" s="139">
        <v>0</v>
      </c>
      <c r="K39" s="139">
        <v>0</v>
      </c>
      <c r="L39" s="139">
        <v>0</v>
      </c>
      <c r="M39" s="139">
        <v>0</v>
      </c>
      <c r="N39" s="139">
        <v>0</v>
      </c>
    </row>
    <row r="40" spans="1:14" s="5" customFormat="1" ht="15" customHeight="1" x14ac:dyDescent="0.2">
      <c r="A40" s="275"/>
      <c r="B40" s="276" t="s">
        <v>110</v>
      </c>
      <c r="C40" s="163" t="s">
        <v>111</v>
      </c>
      <c r="D40" s="138">
        <v>147303</v>
      </c>
      <c r="E40" s="139">
        <v>0</v>
      </c>
      <c r="F40" s="139">
        <f t="shared" si="0"/>
        <v>0</v>
      </c>
      <c r="G40" s="139">
        <f t="shared" ref="G40:G47" si="16">H40+I40</f>
        <v>0</v>
      </c>
      <c r="H40" s="139">
        <v>0</v>
      </c>
      <c r="I40" s="139">
        <f t="shared" si="4"/>
        <v>0</v>
      </c>
      <c r="J40" s="139">
        <v>0</v>
      </c>
      <c r="K40" s="139">
        <v>0</v>
      </c>
      <c r="L40" s="139">
        <v>0</v>
      </c>
      <c r="M40" s="139">
        <v>0</v>
      </c>
      <c r="N40" s="139">
        <v>0</v>
      </c>
    </row>
    <row r="41" spans="1:14" s="4" customFormat="1" ht="12.75" customHeight="1" x14ac:dyDescent="0.2">
      <c r="A41" s="277" t="s">
        <v>45</v>
      </c>
      <c r="B41" s="277"/>
      <c r="C41" s="162" t="s">
        <v>46</v>
      </c>
      <c r="D41" s="135">
        <v>158303</v>
      </c>
      <c r="E41" s="135">
        <v>6837.57</v>
      </c>
      <c r="F41" s="135">
        <f t="shared" si="0"/>
        <v>4.3192927487160704</v>
      </c>
      <c r="G41" s="135">
        <f>SUM(G39:G40)</f>
        <v>6837.57</v>
      </c>
      <c r="H41" s="135">
        <f t="shared" ref="H41:N41" si="17">SUM(H39:H40)</f>
        <v>0</v>
      </c>
      <c r="I41" s="135">
        <f t="shared" si="17"/>
        <v>6837.57</v>
      </c>
      <c r="J41" s="135">
        <f t="shared" si="17"/>
        <v>0</v>
      </c>
      <c r="K41" s="135">
        <f t="shared" si="17"/>
        <v>0</v>
      </c>
      <c r="L41" s="135">
        <f t="shared" si="17"/>
        <v>0</v>
      </c>
      <c r="M41" s="135">
        <f t="shared" si="17"/>
        <v>0</v>
      </c>
      <c r="N41" s="135">
        <f t="shared" si="17"/>
        <v>0</v>
      </c>
    </row>
    <row r="42" spans="1:14" s="5" customFormat="1" ht="15" customHeight="1" x14ac:dyDescent="0.2">
      <c r="A42" s="275"/>
      <c r="B42" s="276" t="s">
        <v>112</v>
      </c>
      <c r="C42" s="163" t="s">
        <v>113</v>
      </c>
      <c r="D42" s="138">
        <v>10337145</v>
      </c>
      <c r="E42" s="139">
        <v>9784002.9600000009</v>
      </c>
      <c r="F42" s="139">
        <f t="shared" si="0"/>
        <v>94.648986349712629</v>
      </c>
      <c r="G42" s="139">
        <f t="shared" si="16"/>
        <v>9435400.2000000011</v>
      </c>
      <c r="H42" s="139">
        <v>7484854.0199999996</v>
      </c>
      <c r="I42" s="139">
        <f t="shared" si="4"/>
        <v>1950546.1800000016</v>
      </c>
      <c r="J42" s="139">
        <v>0</v>
      </c>
      <c r="K42" s="143">
        <v>348602.76</v>
      </c>
      <c r="L42" s="139">
        <v>0</v>
      </c>
      <c r="M42" s="139">
        <v>0</v>
      </c>
      <c r="N42" s="139">
        <v>0</v>
      </c>
    </row>
    <row r="43" spans="1:14" s="5" customFormat="1" ht="23.25" customHeight="1" x14ac:dyDescent="0.2">
      <c r="A43" s="275"/>
      <c r="B43" s="276" t="s">
        <v>114</v>
      </c>
      <c r="C43" s="163" t="s">
        <v>115</v>
      </c>
      <c r="D43" s="138">
        <v>2215243</v>
      </c>
      <c r="E43" s="139">
        <v>1964259.21</v>
      </c>
      <c r="F43" s="139">
        <f t="shared" si="0"/>
        <v>88.670146345118795</v>
      </c>
      <c r="G43" s="139">
        <f t="shared" si="16"/>
        <v>1900288.14</v>
      </c>
      <c r="H43" s="139">
        <v>1542559.19</v>
      </c>
      <c r="I43" s="139">
        <f t="shared" si="4"/>
        <v>357728.94999999995</v>
      </c>
      <c r="J43" s="139">
        <v>0</v>
      </c>
      <c r="K43" s="143">
        <v>63971.07</v>
      </c>
      <c r="L43" s="139">
        <v>0</v>
      </c>
      <c r="M43" s="139">
        <v>0</v>
      </c>
      <c r="N43" s="139">
        <v>0</v>
      </c>
    </row>
    <row r="44" spans="1:14" s="5" customFormat="1" ht="15" customHeight="1" x14ac:dyDescent="0.2">
      <c r="A44" s="275"/>
      <c r="B44" s="276" t="s">
        <v>116</v>
      </c>
      <c r="C44" s="163" t="s">
        <v>317</v>
      </c>
      <c r="D44" s="138">
        <v>1382342</v>
      </c>
      <c r="E44" s="139">
        <v>1372853.43</v>
      </c>
      <c r="F44" s="139">
        <f t="shared" si="0"/>
        <v>99.313587375627733</v>
      </c>
      <c r="G44" s="139">
        <f t="shared" si="16"/>
        <v>576143.39</v>
      </c>
      <c r="H44" s="139">
        <v>330632.62</v>
      </c>
      <c r="I44" s="139">
        <f t="shared" si="4"/>
        <v>245510.77000000002</v>
      </c>
      <c r="J44" s="143">
        <v>786410.2</v>
      </c>
      <c r="K44" s="157">
        <v>10299.84</v>
      </c>
      <c r="L44" s="139">
        <v>0</v>
      </c>
      <c r="M44" s="139">
        <v>0</v>
      </c>
      <c r="N44" s="139">
        <v>0</v>
      </c>
    </row>
    <row r="45" spans="1:14" s="4" customFormat="1" ht="15" customHeight="1" x14ac:dyDescent="0.2">
      <c r="A45" s="275"/>
      <c r="B45" s="276" t="s">
        <v>117</v>
      </c>
      <c r="C45" s="163" t="s">
        <v>186</v>
      </c>
      <c r="D45" s="138">
        <v>314436</v>
      </c>
      <c r="E45" s="139">
        <v>207804.07</v>
      </c>
      <c r="F45" s="139">
        <f t="shared" si="0"/>
        <v>66.087874798051118</v>
      </c>
      <c r="G45" s="139">
        <f t="shared" si="16"/>
        <v>207804.07</v>
      </c>
      <c r="H45" s="139">
        <v>69243.95</v>
      </c>
      <c r="I45" s="139">
        <f t="shared" si="4"/>
        <v>138560.12</v>
      </c>
      <c r="J45" s="139">
        <v>0</v>
      </c>
      <c r="K45" s="139">
        <v>0</v>
      </c>
      <c r="L45" s="139">
        <v>0</v>
      </c>
      <c r="M45" s="139">
        <v>0</v>
      </c>
      <c r="N45" s="139">
        <v>0</v>
      </c>
    </row>
    <row r="46" spans="1:14" s="5" customFormat="1" ht="15" customHeight="1" x14ac:dyDescent="0.2">
      <c r="A46" s="275"/>
      <c r="B46" s="276" t="s">
        <v>118</v>
      </c>
      <c r="C46" s="163" t="s">
        <v>119</v>
      </c>
      <c r="D46" s="138">
        <v>4100</v>
      </c>
      <c r="E46" s="139">
        <v>602.4</v>
      </c>
      <c r="F46" s="139">
        <f t="shared" si="0"/>
        <v>14.692682926829267</v>
      </c>
      <c r="G46" s="139">
        <f t="shared" si="16"/>
        <v>602.4</v>
      </c>
      <c r="H46" s="139">
        <v>600</v>
      </c>
      <c r="I46" s="139">
        <f t="shared" si="4"/>
        <v>2.3999999999999773</v>
      </c>
      <c r="J46" s="139">
        <v>0</v>
      </c>
      <c r="K46" s="139">
        <v>0</v>
      </c>
      <c r="L46" s="139">
        <v>0</v>
      </c>
      <c r="M46" s="139">
        <v>0</v>
      </c>
      <c r="N46" s="139">
        <v>0</v>
      </c>
    </row>
    <row r="47" spans="1:14" s="5" customFormat="1" ht="23.25" customHeight="1" x14ac:dyDescent="0.2">
      <c r="A47" s="275"/>
      <c r="B47" s="276" t="s">
        <v>120</v>
      </c>
      <c r="C47" s="163" t="s">
        <v>121</v>
      </c>
      <c r="D47" s="138">
        <v>46866</v>
      </c>
      <c r="E47" s="139">
        <v>38421.56</v>
      </c>
      <c r="F47" s="139">
        <f t="shared" si="0"/>
        <v>81.981735159817347</v>
      </c>
      <c r="G47" s="139">
        <f t="shared" si="16"/>
        <v>38421.56</v>
      </c>
      <c r="H47" s="139">
        <v>0</v>
      </c>
      <c r="I47" s="139">
        <f t="shared" si="4"/>
        <v>38421.56</v>
      </c>
      <c r="J47" s="139">
        <v>0</v>
      </c>
      <c r="K47" s="139">
        <v>0</v>
      </c>
      <c r="L47" s="139">
        <v>0</v>
      </c>
      <c r="M47" s="139">
        <v>0</v>
      </c>
      <c r="N47" s="139">
        <v>0</v>
      </c>
    </row>
    <row r="48" spans="1:14" s="5" customFormat="1" ht="15" customHeight="1" x14ac:dyDescent="0.2">
      <c r="A48" s="275"/>
      <c r="B48" s="276" t="s">
        <v>122</v>
      </c>
      <c r="C48" s="163" t="s">
        <v>187</v>
      </c>
      <c r="D48" s="138">
        <v>462870</v>
      </c>
      <c r="E48" s="139">
        <v>415923.67</v>
      </c>
      <c r="F48" s="139">
        <f t="shared" si="0"/>
        <v>89.857556117268345</v>
      </c>
      <c r="G48" s="139">
        <f>H48+I48</f>
        <v>414522.77999999997</v>
      </c>
      <c r="H48" s="139">
        <v>238875.84</v>
      </c>
      <c r="I48" s="139">
        <f t="shared" si="4"/>
        <v>175646.93999999997</v>
      </c>
      <c r="J48" s="139">
        <v>0</v>
      </c>
      <c r="K48" s="143">
        <v>1400.89</v>
      </c>
      <c r="L48" s="139">
        <v>0</v>
      </c>
      <c r="M48" s="139">
        <v>0</v>
      </c>
      <c r="N48" s="139">
        <v>0</v>
      </c>
    </row>
    <row r="49" spans="1:14" s="5" customFormat="1" ht="87" customHeight="1" x14ac:dyDescent="0.2">
      <c r="A49" s="275"/>
      <c r="B49" s="276" t="s">
        <v>123</v>
      </c>
      <c r="C49" s="163" t="s">
        <v>318</v>
      </c>
      <c r="D49" s="138">
        <v>426064</v>
      </c>
      <c r="E49" s="139">
        <v>406771.84</v>
      </c>
      <c r="F49" s="139">
        <f t="shared" si="0"/>
        <v>95.472004205940891</v>
      </c>
      <c r="G49" s="139">
        <f>H49+I49</f>
        <v>281373</v>
      </c>
      <c r="H49" s="139">
        <v>261244</v>
      </c>
      <c r="I49" s="139">
        <f t="shared" si="4"/>
        <v>20129</v>
      </c>
      <c r="J49" s="143">
        <v>107707.84</v>
      </c>
      <c r="K49" s="157">
        <v>17691</v>
      </c>
      <c r="L49" s="139">
        <v>0</v>
      </c>
      <c r="M49" s="139">
        <v>0</v>
      </c>
      <c r="N49" s="139">
        <v>0</v>
      </c>
    </row>
    <row r="50" spans="1:14" s="4" customFormat="1" ht="63" customHeight="1" x14ac:dyDescent="0.2">
      <c r="A50" s="275"/>
      <c r="B50" s="276" t="s">
        <v>124</v>
      </c>
      <c r="C50" s="163" t="s">
        <v>319</v>
      </c>
      <c r="D50" s="138">
        <v>963437</v>
      </c>
      <c r="E50" s="139">
        <v>960831</v>
      </c>
      <c r="F50" s="139">
        <f t="shared" si="0"/>
        <v>99.729510076943271</v>
      </c>
      <c r="G50" s="139">
        <f>H50+I50</f>
        <v>911058</v>
      </c>
      <c r="H50" s="139">
        <v>875445</v>
      </c>
      <c r="I50" s="139">
        <f t="shared" si="4"/>
        <v>35613</v>
      </c>
      <c r="J50" s="139">
        <v>0</v>
      </c>
      <c r="K50" s="143">
        <v>49773</v>
      </c>
      <c r="L50" s="139">
        <v>0</v>
      </c>
      <c r="M50" s="139">
        <v>0</v>
      </c>
      <c r="N50" s="139">
        <v>0</v>
      </c>
    </row>
    <row r="51" spans="1:14" s="5" customFormat="1" ht="60.75" customHeight="1" x14ac:dyDescent="0.2">
      <c r="A51" s="275"/>
      <c r="B51" s="276" t="s">
        <v>304</v>
      </c>
      <c r="C51" s="163" t="s">
        <v>320</v>
      </c>
      <c r="D51" s="138">
        <v>72982.649999999994</v>
      </c>
      <c r="E51" s="139">
        <v>71389.3</v>
      </c>
      <c r="F51" s="139">
        <f t="shared" si="0"/>
        <v>97.816809885637213</v>
      </c>
      <c r="G51" s="139">
        <f t="shared" ref="G51:G52" si="18">H51+I51</f>
        <v>71389.3</v>
      </c>
      <c r="H51" s="139">
        <v>0</v>
      </c>
      <c r="I51" s="139">
        <f t="shared" si="4"/>
        <v>71389.3</v>
      </c>
      <c r="J51" s="139">
        <v>0</v>
      </c>
      <c r="K51" s="139">
        <v>0</v>
      </c>
      <c r="L51" s="139">
        <v>0</v>
      </c>
      <c r="M51" s="139">
        <v>0</v>
      </c>
      <c r="N51" s="139">
        <v>0</v>
      </c>
    </row>
    <row r="52" spans="1:14" s="4" customFormat="1" ht="15" customHeight="1" x14ac:dyDescent="0.2">
      <c r="A52" s="275"/>
      <c r="B52" s="276" t="s">
        <v>125</v>
      </c>
      <c r="C52" s="163" t="s">
        <v>72</v>
      </c>
      <c r="D52" s="138">
        <v>75866</v>
      </c>
      <c r="E52" s="139">
        <v>68994.12</v>
      </c>
      <c r="F52" s="139">
        <f t="shared" si="0"/>
        <v>90.942082092109771</v>
      </c>
      <c r="G52" s="139">
        <f t="shared" si="18"/>
        <v>65005.88</v>
      </c>
      <c r="H52" s="139">
        <v>0</v>
      </c>
      <c r="I52" s="139">
        <f t="shared" si="4"/>
        <v>65005.88</v>
      </c>
      <c r="J52" s="143">
        <v>3988.24</v>
      </c>
      <c r="K52" s="139">
        <v>0</v>
      </c>
      <c r="L52" s="139">
        <v>0</v>
      </c>
      <c r="M52" s="139">
        <v>0</v>
      </c>
      <c r="N52" s="139">
        <v>0</v>
      </c>
    </row>
    <row r="53" spans="1:14" s="5" customFormat="1" ht="12.75" customHeight="1" x14ac:dyDescent="0.2">
      <c r="A53" s="277" t="s">
        <v>49</v>
      </c>
      <c r="B53" s="277"/>
      <c r="C53" s="162" t="s">
        <v>50</v>
      </c>
      <c r="D53" s="135">
        <v>16301351.65</v>
      </c>
      <c r="E53" s="135">
        <v>15291853.560000002</v>
      </c>
      <c r="F53" s="135">
        <f t="shared" si="0"/>
        <v>93.807273705429211</v>
      </c>
      <c r="G53" s="135">
        <f>SUM(G42:G52)</f>
        <v>13902008.720000004</v>
      </c>
      <c r="H53" s="135">
        <f t="shared" ref="H53:N53" si="19">SUM(H42:H52)</f>
        <v>10803454.619999997</v>
      </c>
      <c r="I53" s="135">
        <f t="shared" si="19"/>
        <v>3098554.1000000015</v>
      </c>
      <c r="J53" s="135">
        <f t="shared" si="19"/>
        <v>898106.27999999991</v>
      </c>
      <c r="K53" s="135">
        <f t="shared" si="19"/>
        <v>491738.56000000006</v>
      </c>
      <c r="L53" s="135">
        <f t="shared" si="19"/>
        <v>0</v>
      </c>
      <c r="M53" s="135">
        <f t="shared" si="19"/>
        <v>0</v>
      </c>
      <c r="N53" s="135">
        <f t="shared" si="19"/>
        <v>0</v>
      </c>
    </row>
    <row r="54" spans="1:14" s="5" customFormat="1" ht="15" customHeight="1" x14ac:dyDescent="0.2">
      <c r="A54" s="275"/>
      <c r="B54" s="276" t="s">
        <v>126</v>
      </c>
      <c r="C54" s="163" t="s">
        <v>127</v>
      </c>
      <c r="D54" s="138">
        <v>4000</v>
      </c>
      <c r="E54" s="139">
        <v>3000</v>
      </c>
      <c r="F54" s="139">
        <f t="shared" si="0"/>
        <v>75</v>
      </c>
      <c r="G54" s="139">
        <f t="shared" ref="G54:G97" si="20">H54+I54</f>
        <v>3000</v>
      </c>
      <c r="H54" s="139">
        <v>0</v>
      </c>
      <c r="I54" s="139">
        <f t="shared" si="4"/>
        <v>3000</v>
      </c>
      <c r="J54" s="139">
        <v>0</v>
      </c>
      <c r="K54" s="139">
        <v>0</v>
      </c>
      <c r="L54" s="139">
        <v>0</v>
      </c>
      <c r="M54" s="139">
        <v>0</v>
      </c>
      <c r="N54" s="139">
        <v>0</v>
      </c>
    </row>
    <row r="55" spans="1:14" s="4" customFormat="1" ht="15" customHeight="1" x14ac:dyDescent="0.2">
      <c r="A55" s="275"/>
      <c r="B55" s="276" t="s">
        <v>128</v>
      </c>
      <c r="C55" s="163" t="s">
        <v>129</v>
      </c>
      <c r="D55" s="138">
        <v>231885.19</v>
      </c>
      <c r="E55" s="139">
        <v>84476.86</v>
      </c>
      <c r="F55" s="139">
        <f t="shared" si="0"/>
        <v>36.430468026008903</v>
      </c>
      <c r="G55" s="139">
        <f t="shared" si="20"/>
        <v>84476.86</v>
      </c>
      <c r="H55" s="139">
        <v>19020</v>
      </c>
      <c r="I55" s="139">
        <f t="shared" si="4"/>
        <v>65456.86</v>
      </c>
      <c r="J55" s="139">
        <v>0</v>
      </c>
      <c r="K55" s="139">
        <v>0</v>
      </c>
      <c r="L55" s="139">
        <v>0</v>
      </c>
      <c r="M55" s="139">
        <v>0</v>
      </c>
      <c r="N55" s="139">
        <v>0</v>
      </c>
    </row>
    <row r="56" spans="1:14" s="5" customFormat="1" ht="15" customHeight="1" x14ac:dyDescent="0.2">
      <c r="A56" s="275"/>
      <c r="B56" s="276" t="s">
        <v>130</v>
      </c>
      <c r="C56" s="163" t="s">
        <v>72</v>
      </c>
      <c r="D56" s="138">
        <v>27211.24</v>
      </c>
      <c r="E56" s="139">
        <v>13500</v>
      </c>
      <c r="F56" s="139">
        <f t="shared" si="0"/>
        <v>49.611851573099933</v>
      </c>
      <c r="G56" s="139">
        <f t="shared" si="20"/>
        <v>13500</v>
      </c>
      <c r="H56" s="139">
        <v>0</v>
      </c>
      <c r="I56" s="139">
        <f t="shared" si="4"/>
        <v>13500</v>
      </c>
      <c r="J56" s="139">
        <v>0</v>
      </c>
      <c r="K56" s="139">
        <v>0</v>
      </c>
      <c r="L56" s="139">
        <v>0</v>
      </c>
      <c r="M56" s="139">
        <v>0</v>
      </c>
      <c r="N56" s="139">
        <v>0</v>
      </c>
    </row>
    <row r="57" spans="1:14" s="5" customFormat="1" ht="12.75" customHeight="1" x14ac:dyDescent="0.2">
      <c r="A57" s="277" t="s">
        <v>131</v>
      </c>
      <c r="B57" s="277"/>
      <c r="C57" s="162" t="s">
        <v>132</v>
      </c>
      <c r="D57" s="135">
        <v>263096.43</v>
      </c>
      <c r="E57" s="135">
        <v>100976.86</v>
      </c>
      <c r="F57" s="135">
        <f t="shared" si="0"/>
        <v>38.38017110304385</v>
      </c>
      <c r="G57" s="135">
        <f>SUM(G54:G56)</f>
        <v>100976.86</v>
      </c>
      <c r="H57" s="135">
        <f t="shared" ref="H57:N57" si="21">SUM(H54:H56)</f>
        <v>19020</v>
      </c>
      <c r="I57" s="135">
        <f t="shared" si="21"/>
        <v>81956.86</v>
      </c>
      <c r="J57" s="135">
        <f t="shared" si="21"/>
        <v>0</v>
      </c>
      <c r="K57" s="135">
        <f t="shared" si="21"/>
        <v>0</v>
      </c>
      <c r="L57" s="135">
        <f t="shared" si="21"/>
        <v>0</v>
      </c>
      <c r="M57" s="135">
        <f t="shared" si="21"/>
        <v>0</v>
      </c>
      <c r="N57" s="135">
        <f t="shared" si="21"/>
        <v>0</v>
      </c>
    </row>
    <row r="58" spans="1:14" s="4" customFormat="1" ht="36" x14ac:dyDescent="0.2">
      <c r="A58" s="275"/>
      <c r="B58" s="276" t="s">
        <v>134</v>
      </c>
      <c r="C58" s="163" t="s">
        <v>188</v>
      </c>
      <c r="D58" s="138">
        <v>6900</v>
      </c>
      <c r="E58" s="139">
        <v>6842.27</v>
      </c>
      <c r="F58" s="139">
        <f t="shared" si="0"/>
        <v>99.163333333333341</v>
      </c>
      <c r="G58" s="139">
        <f t="shared" si="20"/>
        <v>6842.27</v>
      </c>
      <c r="H58" s="139">
        <v>0</v>
      </c>
      <c r="I58" s="139">
        <f t="shared" si="4"/>
        <v>6842.27</v>
      </c>
      <c r="J58" s="139">
        <v>0</v>
      </c>
      <c r="K58" s="139">
        <v>0</v>
      </c>
      <c r="L58" s="139">
        <v>0</v>
      </c>
      <c r="M58" s="139">
        <v>0</v>
      </c>
      <c r="N58" s="139">
        <v>0</v>
      </c>
    </row>
    <row r="59" spans="1:14" s="5" customFormat="1" ht="73.5" customHeight="1" x14ac:dyDescent="0.2">
      <c r="A59" s="275"/>
      <c r="B59" s="276" t="s">
        <v>136</v>
      </c>
      <c r="C59" s="163" t="s">
        <v>321</v>
      </c>
      <c r="D59" s="138">
        <v>15069</v>
      </c>
      <c r="E59" s="139">
        <v>14940.18</v>
      </c>
      <c r="F59" s="139">
        <f t="shared" si="0"/>
        <v>99.145132391001397</v>
      </c>
      <c r="G59" s="139">
        <f t="shared" si="20"/>
        <v>14940.18</v>
      </c>
      <c r="H59" s="139">
        <v>0</v>
      </c>
      <c r="I59" s="139">
        <f t="shared" si="4"/>
        <v>14940.18</v>
      </c>
      <c r="J59" s="139">
        <v>0</v>
      </c>
      <c r="K59" s="139">
        <v>0</v>
      </c>
      <c r="L59" s="139">
        <v>0</v>
      </c>
      <c r="M59" s="139">
        <v>0</v>
      </c>
      <c r="N59" s="139">
        <v>0</v>
      </c>
    </row>
    <row r="60" spans="1:14" s="5" customFormat="1" ht="48" x14ac:dyDescent="0.2">
      <c r="A60" s="275"/>
      <c r="B60" s="276" t="s">
        <v>137</v>
      </c>
      <c r="C60" s="163" t="s">
        <v>290</v>
      </c>
      <c r="D60" s="138">
        <v>479391</v>
      </c>
      <c r="E60" s="139">
        <v>467888.34</v>
      </c>
      <c r="F60" s="139">
        <f t="shared" si="0"/>
        <v>97.600568220930313</v>
      </c>
      <c r="G60" s="139">
        <f t="shared" si="20"/>
        <v>0</v>
      </c>
      <c r="H60" s="139">
        <v>0</v>
      </c>
      <c r="I60" s="139">
        <f t="shared" si="4"/>
        <v>0</v>
      </c>
      <c r="J60" s="139">
        <v>0</v>
      </c>
      <c r="K60" s="144">
        <v>467888.34</v>
      </c>
      <c r="L60" s="139">
        <v>0</v>
      </c>
      <c r="M60" s="139">
        <v>0</v>
      </c>
      <c r="N60" s="139">
        <v>0</v>
      </c>
    </row>
    <row r="61" spans="1:14" s="107" customFormat="1" ht="15" customHeight="1" x14ac:dyDescent="0.2">
      <c r="A61" s="275"/>
      <c r="B61" s="276" t="s">
        <v>138</v>
      </c>
      <c r="C61" s="163" t="s">
        <v>139</v>
      </c>
      <c r="D61" s="138">
        <v>3000</v>
      </c>
      <c r="E61" s="139">
        <v>2436.58</v>
      </c>
      <c r="F61" s="139">
        <f t="shared" si="0"/>
        <v>81.219333333333338</v>
      </c>
      <c r="G61" s="139">
        <f t="shared" si="20"/>
        <v>0</v>
      </c>
      <c r="H61" s="139">
        <v>0</v>
      </c>
      <c r="I61" s="139">
        <f t="shared" si="4"/>
        <v>0</v>
      </c>
      <c r="J61" s="139">
        <v>0</v>
      </c>
      <c r="K61" s="146">
        <v>2436.58</v>
      </c>
      <c r="L61" s="139">
        <v>0</v>
      </c>
      <c r="M61" s="139">
        <v>0</v>
      </c>
      <c r="N61" s="139">
        <v>0</v>
      </c>
    </row>
    <row r="62" spans="1:14" s="5" customFormat="1" ht="15" customHeight="1" x14ac:dyDescent="0.2">
      <c r="A62" s="275"/>
      <c r="B62" s="276" t="s">
        <v>140</v>
      </c>
      <c r="C62" s="163" t="s">
        <v>141</v>
      </c>
      <c r="D62" s="138">
        <v>183475</v>
      </c>
      <c r="E62" s="139">
        <v>178504.42</v>
      </c>
      <c r="F62" s="139">
        <f t="shared" si="0"/>
        <v>97.290867965662912</v>
      </c>
      <c r="G62" s="139">
        <f t="shared" si="20"/>
        <v>350.16000000000349</v>
      </c>
      <c r="H62" s="139">
        <v>0</v>
      </c>
      <c r="I62" s="139">
        <f t="shared" si="4"/>
        <v>350.16000000000349</v>
      </c>
      <c r="J62" s="139">
        <v>0</v>
      </c>
      <c r="K62" s="144">
        <v>178154.26</v>
      </c>
      <c r="L62" s="139">
        <v>0</v>
      </c>
      <c r="M62" s="139">
        <v>0</v>
      </c>
      <c r="N62" s="139">
        <v>0</v>
      </c>
    </row>
    <row r="63" spans="1:14" s="5" customFormat="1" ht="15" customHeight="1" x14ac:dyDescent="0.2">
      <c r="A63" s="275"/>
      <c r="B63" s="276" t="s">
        <v>142</v>
      </c>
      <c r="C63" s="163" t="s">
        <v>143</v>
      </c>
      <c r="D63" s="138">
        <v>545849</v>
      </c>
      <c r="E63" s="139">
        <v>541174.61</v>
      </c>
      <c r="F63" s="139">
        <f t="shared" si="0"/>
        <v>99.143647785376544</v>
      </c>
      <c r="G63" s="139">
        <f t="shared" si="20"/>
        <v>539614.61</v>
      </c>
      <c r="H63" s="139">
        <v>466111.07</v>
      </c>
      <c r="I63" s="139">
        <f t="shared" si="4"/>
        <v>73503.539999999979</v>
      </c>
      <c r="J63" s="139">
        <v>0</v>
      </c>
      <c r="K63" s="143">
        <v>1560</v>
      </c>
      <c r="L63" s="139">
        <v>0</v>
      </c>
      <c r="M63" s="139">
        <v>0</v>
      </c>
      <c r="N63" s="139">
        <v>0</v>
      </c>
    </row>
    <row r="64" spans="1:14" s="5" customFormat="1" ht="23.25" customHeight="1" x14ac:dyDescent="0.2">
      <c r="A64" s="275"/>
      <c r="B64" s="276" t="s">
        <v>144</v>
      </c>
      <c r="C64" s="163" t="s">
        <v>145</v>
      </c>
      <c r="D64" s="138">
        <v>21746</v>
      </c>
      <c r="E64" s="139">
        <v>13426.66</v>
      </c>
      <c r="F64" s="139">
        <f t="shared" si="0"/>
        <v>61.743125172445502</v>
      </c>
      <c r="G64" s="139">
        <f t="shared" si="20"/>
        <v>13426.66</v>
      </c>
      <c r="H64" s="139">
        <v>13426.66</v>
      </c>
      <c r="I64" s="139">
        <f t="shared" si="4"/>
        <v>0</v>
      </c>
      <c r="J64" s="139">
        <v>0</v>
      </c>
      <c r="K64" s="139">
        <v>0</v>
      </c>
      <c r="L64" s="139">
        <v>0</v>
      </c>
      <c r="M64" s="139">
        <v>0</v>
      </c>
      <c r="N64" s="139">
        <v>0</v>
      </c>
    </row>
    <row r="65" spans="1:14" s="5" customFormat="1" ht="15" customHeight="1" x14ac:dyDescent="0.2">
      <c r="A65" s="275"/>
      <c r="B65" s="276" t="s">
        <v>291</v>
      </c>
      <c r="C65" s="163" t="s">
        <v>292</v>
      </c>
      <c r="D65" s="138">
        <v>20776</v>
      </c>
      <c r="E65" s="139">
        <v>20042.55</v>
      </c>
      <c r="F65" s="139">
        <f t="shared" si="0"/>
        <v>96.469724682325747</v>
      </c>
      <c r="G65" s="139">
        <f t="shared" si="20"/>
        <v>0</v>
      </c>
      <c r="H65" s="139">
        <v>0</v>
      </c>
      <c r="I65" s="139">
        <f t="shared" si="4"/>
        <v>0</v>
      </c>
      <c r="J65" s="139">
        <v>0</v>
      </c>
      <c r="K65" s="144">
        <v>20042.55</v>
      </c>
      <c r="L65" s="139">
        <v>0</v>
      </c>
      <c r="M65" s="139">
        <v>0</v>
      </c>
      <c r="N65" s="139">
        <v>0</v>
      </c>
    </row>
    <row r="66" spans="1:14" s="5" customFormat="1" ht="15" customHeight="1" x14ac:dyDescent="0.2">
      <c r="A66" s="275"/>
      <c r="B66" s="276" t="s">
        <v>146</v>
      </c>
      <c r="C66" s="163" t="s">
        <v>72</v>
      </c>
      <c r="D66" s="138">
        <v>6264</v>
      </c>
      <c r="E66" s="139">
        <v>915.9</v>
      </c>
      <c r="F66" s="139">
        <f t="shared" si="0"/>
        <v>14.621647509578544</v>
      </c>
      <c r="G66" s="139">
        <f t="shared" si="20"/>
        <v>61.5</v>
      </c>
      <c r="H66" s="139">
        <v>0</v>
      </c>
      <c r="I66" s="139">
        <f t="shared" si="4"/>
        <v>61.5</v>
      </c>
      <c r="J66" s="139">
        <v>0</v>
      </c>
      <c r="K66" s="156">
        <v>854.4</v>
      </c>
      <c r="L66" s="139">
        <v>0</v>
      </c>
      <c r="M66" s="139">
        <v>0</v>
      </c>
      <c r="N66" s="139">
        <v>0</v>
      </c>
    </row>
    <row r="67" spans="1:14" s="107" customFormat="1" ht="12.75" customHeight="1" x14ac:dyDescent="0.2">
      <c r="A67" s="277" t="s">
        <v>52</v>
      </c>
      <c r="B67" s="277"/>
      <c r="C67" s="162" t="s">
        <v>53</v>
      </c>
      <c r="D67" s="135">
        <v>1282470</v>
      </c>
      <c r="E67" s="135">
        <v>1246171.5099999998</v>
      </c>
      <c r="F67" s="135">
        <f t="shared" si="0"/>
        <v>97.169642174865672</v>
      </c>
      <c r="G67" s="136">
        <f>SUM(G58:G66)</f>
        <v>575235.38</v>
      </c>
      <c r="H67" s="136">
        <f t="shared" ref="H67:N67" si="22">SUM(H58:H66)</f>
        <v>479537.73</v>
      </c>
      <c r="I67" s="136">
        <f t="shared" si="22"/>
        <v>95697.64999999998</v>
      </c>
      <c r="J67" s="136">
        <f t="shared" si="22"/>
        <v>0</v>
      </c>
      <c r="K67" s="136">
        <f t="shared" si="22"/>
        <v>670936.13000000012</v>
      </c>
      <c r="L67" s="136">
        <f t="shared" si="22"/>
        <v>0</v>
      </c>
      <c r="M67" s="136">
        <f t="shared" si="22"/>
        <v>0</v>
      </c>
      <c r="N67" s="136">
        <f t="shared" si="22"/>
        <v>0</v>
      </c>
    </row>
    <row r="68" spans="1:14" s="5" customFormat="1" ht="15" customHeight="1" x14ac:dyDescent="0.2">
      <c r="A68" s="275"/>
      <c r="B68" s="276" t="s">
        <v>323</v>
      </c>
      <c r="C68" s="163" t="s">
        <v>324</v>
      </c>
      <c r="D68" s="138">
        <v>1000</v>
      </c>
      <c r="E68" s="139">
        <v>1000</v>
      </c>
      <c r="F68" s="139">
        <f t="shared" si="0"/>
        <v>100</v>
      </c>
      <c r="G68" s="139">
        <f t="shared" si="20"/>
        <v>1000</v>
      </c>
      <c r="H68" s="139">
        <v>1000</v>
      </c>
      <c r="I68" s="139">
        <f t="shared" si="4"/>
        <v>0</v>
      </c>
      <c r="J68" s="139">
        <v>0</v>
      </c>
      <c r="K68" s="139">
        <v>0</v>
      </c>
      <c r="L68" s="139">
        <v>0</v>
      </c>
      <c r="M68" s="139">
        <v>0</v>
      </c>
      <c r="N68" s="139">
        <v>0</v>
      </c>
    </row>
    <row r="69" spans="1:14" s="5" customFormat="1" ht="36.75" customHeight="1" x14ac:dyDescent="0.2">
      <c r="A69" s="277" t="s">
        <v>322</v>
      </c>
      <c r="B69" s="277"/>
      <c r="C69" s="165" t="s">
        <v>334</v>
      </c>
      <c r="D69" s="135">
        <v>1000</v>
      </c>
      <c r="E69" s="135">
        <v>1000</v>
      </c>
      <c r="F69" s="135">
        <f t="shared" si="0"/>
        <v>100</v>
      </c>
      <c r="G69" s="135">
        <f>SUM(G68)</f>
        <v>1000</v>
      </c>
      <c r="H69" s="135">
        <f t="shared" ref="H69:N69" si="23">SUM(H68)</f>
        <v>1000</v>
      </c>
      <c r="I69" s="135">
        <f t="shared" si="23"/>
        <v>0</v>
      </c>
      <c r="J69" s="135">
        <f t="shared" si="23"/>
        <v>0</v>
      </c>
      <c r="K69" s="135">
        <f t="shared" si="23"/>
        <v>0</v>
      </c>
      <c r="L69" s="135">
        <f t="shared" si="23"/>
        <v>0</v>
      </c>
      <c r="M69" s="135">
        <f t="shared" si="23"/>
        <v>0</v>
      </c>
      <c r="N69" s="135">
        <f t="shared" si="23"/>
        <v>0</v>
      </c>
    </row>
    <row r="70" spans="1:14" s="107" customFormat="1" ht="15" customHeight="1" x14ac:dyDescent="0.2">
      <c r="A70" s="275"/>
      <c r="B70" s="276" t="s">
        <v>147</v>
      </c>
      <c r="C70" s="163" t="s">
        <v>148</v>
      </c>
      <c r="D70" s="138">
        <v>269185</v>
      </c>
      <c r="E70" s="272">
        <v>251534.72</v>
      </c>
      <c r="F70" s="139">
        <f t="shared" ref="F70:F99" si="24">E70/D70*100</f>
        <v>93.443067035681779</v>
      </c>
      <c r="G70" s="139">
        <f t="shared" si="20"/>
        <v>245282.92</v>
      </c>
      <c r="H70" s="139">
        <v>221094.51</v>
      </c>
      <c r="I70" s="139">
        <f t="shared" si="4"/>
        <v>24188.410000000003</v>
      </c>
      <c r="J70" s="139">
        <v>0</v>
      </c>
      <c r="K70" s="143">
        <v>6251.8</v>
      </c>
      <c r="L70" s="139">
        <v>0</v>
      </c>
      <c r="M70" s="139">
        <v>0</v>
      </c>
      <c r="N70" s="139">
        <v>0</v>
      </c>
    </row>
    <row r="71" spans="1:14" s="4" customFormat="1" ht="23.25" customHeight="1" x14ac:dyDescent="0.2">
      <c r="A71" s="275"/>
      <c r="B71" s="276" t="s">
        <v>149</v>
      </c>
      <c r="C71" s="163" t="s">
        <v>293</v>
      </c>
      <c r="D71" s="138">
        <v>82400</v>
      </c>
      <c r="E71" s="139">
        <v>24990.33</v>
      </c>
      <c r="F71" s="139">
        <f t="shared" si="24"/>
        <v>30.328070388349516</v>
      </c>
      <c r="G71" s="139">
        <f t="shared" si="20"/>
        <v>75.190000000002328</v>
      </c>
      <c r="H71" s="139">
        <v>0</v>
      </c>
      <c r="I71" s="139">
        <f t="shared" si="4"/>
        <v>75.190000000002328</v>
      </c>
      <c r="J71" s="139">
        <v>0</v>
      </c>
      <c r="K71" s="143">
        <v>24915.14</v>
      </c>
      <c r="L71" s="139">
        <v>0</v>
      </c>
      <c r="M71" s="139">
        <v>0</v>
      </c>
      <c r="N71" s="139">
        <v>0</v>
      </c>
    </row>
    <row r="72" spans="1:14" s="5" customFormat="1" ht="23.25" customHeight="1" x14ac:dyDescent="0.2">
      <c r="A72" s="275"/>
      <c r="B72" s="276" t="s">
        <v>150</v>
      </c>
      <c r="C72" s="163" t="s">
        <v>121</v>
      </c>
      <c r="D72" s="138">
        <v>1308</v>
      </c>
      <c r="E72" s="139">
        <v>874</v>
      </c>
      <c r="F72" s="139">
        <f t="shared" si="24"/>
        <v>66.819571865443422</v>
      </c>
      <c r="G72" s="139">
        <f t="shared" si="20"/>
        <v>874</v>
      </c>
      <c r="H72" s="139">
        <v>0</v>
      </c>
      <c r="I72" s="139">
        <f t="shared" si="4"/>
        <v>874</v>
      </c>
      <c r="J72" s="139">
        <v>0</v>
      </c>
      <c r="K72" s="139">
        <v>0</v>
      </c>
      <c r="L72" s="139">
        <v>0</v>
      </c>
      <c r="M72" s="139">
        <v>0</v>
      </c>
      <c r="N72" s="139">
        <v>0</v>
      </c>
    </row>
    <row r="73" spans="1:14" s="5" customFormat="1" ht="15" customHeight="1" x14ac:dyDescent="0.2">
      <c r="A73" s="275"/>
      <c r="B73" s="276" t="s">
        <v>151</v>
      </c>
      <c r="C73" s="163" t="s">
        <v>72</v>
      </c>
      <c r="D73" s="138">
        <v>2000</v>
      </c>
      <c r="E73" s="139">
        <v>1500</v>
      </c>
      <c r="F73" s="139">
        <f t="shared" si="24"/>
        <v>75</v>
      </c>
      <c r="G73" s="139">
        <f t="shared" si="20"/>
        <v>1500</v>
      </c>
      <c r="H73" s="139">
        <v>0</v>
      </c>
      <c r="I73" s="139">
        <f t="shared" si="4"/>
        <v>1500</v>
      </c>
      <c r="J73" s="139">
        <v>0</v>
      </c>
      <c r="K73" s="139">
        <v>0</v>
      </c>
      <c r="L73" s="139">
        <v>0</v>
      </c>
      <c r="M73" s="139">
        <v>0</v>
      </c>
      <c r="N73" s="139">
        <v>0</v>
      </c>
    </row>
    <row r="74" spans="1:14" s="5" customFormat="1" ht="25.5" customHeight="1" x14ac:dyDescent="0.2">
      <c r="A74" s="277" t="s">
        <v>54</v>
      </c>
      <c r="B74" s="277"/>
      <c r="C74" s="164" t="s">
        <v>55</v>
      </c>
      <c r="D74" s="135">
        <v>354893</v>
      </c>
      <c r="E74" s="135">
        <v>278899.05</v>
      </c>
      <c r="F74" s="135">
        <f t="shared" si="24"/>
        <v>78.586799401509751</v>
      </c>
      <c r="G74" s="135">
        <f>SUM(G70:G73)</f>
        <v>247732.11000000002</v>
      </c>
      <c r="H74" s="135">
        <f>SUM(H70:H73)</f>
        <v>221094.51</v>
      </c>
      <c r="I74" s="135">
        <f t="shared" ref="I74:N74" si="25">SUM(I70:I73)</f>
        <v>26637.600000000006</v>
      </c>
      <c r="J74" s="135">
        <f t="shared" si="25"/>
        <v>0</v>
      </c>
      <c r="K74" s="135">
        <f t="shared" si="25"/>
        <v>31166.94</v>
      </c>
      <c r="L74" s="135">
        <f t="shared" si="25"/>
        <v>0</v>
      </c>
      <c r="M74" s="135">
        <f t="shared" si="25"/>
        <v>0</v>
      </c>
      <c r="N74" s="135">
        <f t="shared" si="25"/>
        <v>0</v>
      </c>
    </row>
    <row r="75" spans="1:14" s="107" customFormat="1" ht="15" customHeight="1" x14ac:dyDescent="0.2">
      <c r="A75" s="275"/>
      <c r="B75" s="276" t="s">
        <v>283</v>
      </c>
      <c r="C75" s="163" t="s">
        <v>251</v>
      </c>
      <c r="D75" s="138">
        <v>6712774</v>
      </c>
      <c r="E75" s="139">
        <v>6712770</v>
      </c>
      <c r="F75" s="139">
        <f t="shared" si="24"/>
        <v>99.999940412115762</v>
      </c>
      <c r="G75" s="139">
        <f t="shared" si="20"/>
        <v>57008.799999999814</v>
      </c>
      <c r="H75" s="139">
        <v>55458.54</v>
      </c>
      <c r="I75" s="139">
        <f t="shared" si="4"/>
        <v>1550.2599999998129</v>
      </c>
      <c r="J75" s="139">
        <v>0</v>
      </c>
      <c r="K75" s="143">
        <v>6655761.2000000002</v>
      </c>
      <c r="L75" s="139">
        <v>0</v>
      </c>
      <c r="M75" s="139">
        <v>0</v>
      </c>
      <c r="N75" s="139">
        <v>0</v>
      </c>
    </row>
    <row r="76" spans="1:14" s="4" customFormat="1" ht="74.25" customHeight="1" x14ac:dyDescent="0.2">
      <c r="A76" s="275"/>
      <c r="B76" s="276" t="s">
        <v>284</v>
      </c>
      <c r="C76" s="163" t="s">
        <v>286</v>
      </c>
      <c r="D76" s="138">
        <v>1680390</v>
      </c>
      <c r="E76" s="139">
        <v>1678977.19</v>
      </c>
      <c r="F76" s="139">
        <f t="shared" si="24"/>
        <v>99.91592368438279</v>
      </c>
      <c r="G76" s="139">
        <f t="shared" si="20"/>
        <v>139736.87999999989</v>
      </c>
      <c r="H76" s="139">
        <v>135812.38</v>
      </c>
      <c r="I76" s="139">
        <f t="shared" si="4"/>
        <v>3924.4999999998836</v>
      </c>
      <c r="J76" s="139">
        <v>0</v>
      </c>
      <c r="K76" s="139">
        <v>1539240.31</v>
      </c>
      <c r="L76" s="139">
        <v>0</v>
      </c>
      <c r="M76" s="139">
        <v>0</v>
      </c>
      <c r="N76" s="139">
        <v>0</v>
      </c>
    </row>
    <row r="77" spans="1:14" s="5" customFormat="1" ht="15" customHeight="1" x14ac:dyDescent="0.2">
      <c r="A77" s="275"/>
      <c r="B77" s="276" t="s">
        <v>285</v>
      </c>
      <c r="C77" s="163" t="s">
        <v>287</v>
      </c>
      <c r="D77" s="138">
        <v>166.42</v>
      </c>
      <c r="E77" s="139">
        <v>166.42</v>
      </c>
      <c r="F77" s="139">
        <f t="shared" si="24"/>
        <v>100</v>
      </c>
      <c r="G77" s="139">
        <f t="shared" si="20"/>
        <v>166.42</v>
      </c>
      <c r="H77" s="139">
        <v>115.59</v>
      </c>
      <c r="I77" s="139">
        <f t="shared" ref="I77:I97" si="26">E77-J77-K77-L77-M77-N77-H77</f>
        <v>50.829999999999984</v>
      </c>
      <c r="J77" s="139">
        <v>0</v>
      </c>
      <c r="K77" s="139">
        <v>0</v>
      </c>
      <c r="L77" s="139">
        <v>0</v>
      </c>
      <c r="M77" s="139">
        <v>0</v>
      </c>
      <c r="N77" s="139">
        <v>0</v>
      </c>
    </row>
    <row r="78" spans="1:14" s="5" customFormat="1" ht="15" customHeight="1" x14ac:dyDescent="0.2">
      <c r="A78" s="275"/>
      <c r="B78" s="276" t="s">
        <v>294</v>
      </c>
      <c r="C78" s="163" t="s">
        <v>135</v>
      </c>
      <c r="D78" s="138">
        <v>41551</v>
      </c>
      <c r="E78" s="139">
        <v>36887</v>
      </c>
      <c r="F78" s="139">
        <f t="shared" si="24"/>
        <v>88.775240066424402</v>
      </c>
      <c r="G78" s="139">
        <f t="shared" si="20"/>
        <v>36887</v>
      </c>
      <c r="H78" s="139">
        <v>31161.48</v>
      </c>
      <c r="I78" s="139">
        <f t="shared" si="26"/>
        <v>5725.52</v>
      </c>
      <c r="J78" s="139">
        <v>0</v>
      </c>
      <c r="K78" s="139">
        <v>0</v>
      </c>
      <c r="L78" s="139">
        <v>0</v>
      </c>
      <c r="M78" s="139">
        <v>0</v>
      </c>
      <c r="N78" s="139">
        <v>0</v>
      </c>
    </row>
    <row r="79" spans="1:14" s="5" customFormat="1" ht="15" customHeight="1" x14ac:dyDescent="0.2">
      <c r="A79" s="275"/>
      <c r="B79" s="276" t="s">
        <v>295</v>
      </c>
      <c r="C79" s="163" t="s">
        <v>133</v>
      </c>
      <c r="D79" s="138">
        <v>83000</v>
      </c>
      <c r="E79" s="139">
        <v>82866.55</v>
      </c>
      <c r="F79" s="139">
        <f t="shared" si="24"/>
        <v>99.839216867469887</v>
      </c>
      <c r="G79" s="139">
        <f t="shared" si="20"/>
        <v>82866.55</v>
      </c>
      <c r="H79" s="139">
        <v>0</v>
      </c>
      <c r="I79" s="139">
        <f t="shared" si="26"/>
        <v>82866.55</v>
      </c>
      <c r="J79" s="139">
        <v>0</v>
      </c>
      <c r="K79" s="139">
        <v>0</v>
      </c>
      <c r="L79" s="139">
        <v>0</v>
      </c>
      <c r="M79" s="139">
        <v>0</v>
      </c>
      <c r="N79" s="139">
        <v>0</v>
      </c>
    </row>
    <row r="80" spans="1:14" s="5" customFormat="1" ht="62.25" customHeight="1" x14ac:dyDescent="0.2">
      <c r="A80" s="275"/>
      <c r="B80" s="276" t="s">
        <v>310</v>
      </c>
      <c r="C80" s="163" t="s">
        <v>325</v>
      </c>
      <c r="D80" s="138">
        <v>18424</v>
      </c>
      <c r="E80" s="139">
        <v>18297.259999999998</v>
      </c>
      <c r="F80" s="139">
        <f t="shared" si="24"/>
        <v>99.312092922275284</v>
      </c>
      <c r="G80" s="139">
        <f t="shared" si="20"/>
        <v>18297.259999999998</v>
      </c>
      <c r="H80" s="139">
        <v>0</v>
      </c>
      <c r="I80" s="139">
        <f t="shared" si="26"/>
        <v>18297.259999999998</v>
      </c>
      <c r="J80" s="139">
        <v>0</v>
      </c>
      <c r="K80" s="139">
        <v>0</v>
      </c>
      <c r="L80" s="139">
        <v>0</v>
      </c>
      <c r="M80" s="139">
        <v>0</v>
      </c>
      <c r="N80" s="139">
        <v>0</v>
      </c>
    </row>
    <row r="81" spans="1:14" s="5" customFormat="1" ht="12.75" customHeight="1" x14ac:dyDescent="0.2">
      <c r="A81" s="277" t="s">
        <v>281</v>
      </c>
      <c r="B81" s="277"/>
      <c r="C81" s="162" t="s">
        <v>282</v>
      </c>
      <c r="D81" s="135">
        <v>8536305.4199999999</v>
      </c>
      <c r="E81" s="135">
        <v>8529964.4199999999</v>
      </c>
      <c r="F81" s="135">
        <f t="shared" si="24"/>
        <v>99.925717278283614</v>
      </c>
      <c r="G81" s="135">
        <f>SUM(G75:G80)</f>
        <v>334962.90999999974</v>
      </c>
      <c r="H81" s="135">
        <f t="shared" ref="H81:N81" si="27">SUM(H75:H80)</f>
        <v>222547.99000000002</v>
      </c>
      <c r="I81" s="135">
        <f t="shared" si="27"/>
        <v>112414.91999999969</v>
      </c>
      <c r="J81" s="135">
        <f t="shared" si="27"/>
        <v>0</v>
      </c>
      <c r="K81" s="135">
        <f t="shared" si="27"/>
        <v>8195001.5099999998</v>
      </c>
      <c r="L81" s="135">
        <f t="shared" si="27"/>
        <v>0</v>
      </c>
      <c r="M81" s="135">
        <f t="shared" si="27"/>
        <v>0</v>
      </c>
      <c r="N81" s="135">
        <f t="shared" si="27"/>
        <v>0</v>
      </c>
    </row>
    <row r="82" spans="1:14" s="5" customFormat="1" ht="23.25" customHeight="1" x14ac:dyDescent="0.2">
      <c r="A82" s="275"/>
      <c r="B82" s="276" t="s">
        <v>152</v>
      </c>
      <c r="C82" s="163" t="s">
        <v>326</v>
      </c>
      <c r="D82" s="138">
        <v>38078</v>
      </c>
      <c r="E82" s="139">
        <v>38078</v>
      </c>
      <c r="F82" s="139">
        <f t="shared" si="24"/>
        <v>100</v>
      </c>
      <c r="G82" s="139">
        <f t="shared" si="20"/>
        <v>0</v>
      </c>
      <c r="H82" s="139">
        <v>0</v>
      </c>
      <c r="I82" s="139">
        <f t="shared" si="26"/>
        <v>0</v>
      </c>
      <c r="J82" s="146">
        <v>38078</v>
      </c>
      <c r="K82" s="139">
        <v>0</v>
      </c>
      <c r="L82" s="139">
        <v>0</v>
      </c>
      <c r="M82" s="139">
        <v>0</v>
      </c>
      <c r="N82" s="139">
        <v>0</v>
      </c>
    </row>
    <row r="83" spans="1:14" s="5" customFormat="1" ht="15" customHeight="1" x14ac:dyDescent="0.2">
      <c r="A83" s="275"/>
      <c r="B83" s="276" t="s">
        <v>153</v>
      </c>
      <c r="C83" s="163" t="s">
        <v>154</v>
      </c>
      <c r="D83" s="138">
        <v>314100</v>
      </c>
      <c r="E83" s="139">
        <v>278652.93</v>
      </c>
      <c r="F83" s="139">
        <f t="shared" si="24"/>
        <v>88.714718242597897</v>
      </c>
      <c r="G83" s="139">
        <f t="shared" si="20"/>
        <v>278652.93</v>
      </c>
      <c r="H83" s="139">
        <v>0</v>
      </c>
      <c r="I83" s="139">
        <f t="shared" si="26"/>
        <v>278652.93</v>
      </c>
      <c r="J83" s="139">
        <v>0</v>
      </c>
      <c r="K83" s="139">
        <v>0</v>
      </c>
      <c r="L83" s="139">
        <v>0</v>
      </c>
      <c r="M83" s="139">
        <v>0</v>
      </c>
      <c r="N83" s="139">
        <v>0</v>
      </c>
    </row>
    <row r="84" spans="1:14" s="5" customFormat="1" ht="23.25" customHeight="1" x14ac:dyDescent="0.2">
      <c r="A84" s="275"/>
      <c r="B84" s="276" t="s">
        <v>155</v>
      </c>
      <c r="C84" s="163" t="s">
        <v>156</v>
      </c>
      <c r="D84" s="138">
        <v>56340</v>
      </c>
      <c r="E84" s="139">
        <v>53961.35</v>
      </c>
      <c r="F84" s="139">
        <f t="shared" si="24"/>
        <v>95.778044018459354</v>
      </c>
      <c r="G84" s="139">
        <f t="shared" si="20"/>
        <v>53961.35</v>
      </c>
      <c r="H84" s="139">
        <v>0</v>
      </c>
      <c r="I84" s="139">
        <f t="shared" si="26"/>
        <v>53961.35</v>
      </c>
      <c r="J84" s="139">
        <v>0</v>
      </c>
      <c r="K84" s="139">
        <v>0</v>
      </c>
      <c r="L84" s="139">
        <v>0</v>
      </c>
      <c r="M84" s="139">
        <v>0</v>
      </c>
      <c r="N84" s="139">
        <v>0</v>
      </c>
    </row>
    <row r="85" spans="1:14" s="5" customFormat="1" ht="23.25" customHeight="1" x14ac:dyDescent="0.2">
      <c r="A85" s="275"/>
      <c r="B85" s="276" t="s">
        <v>327</v>
      </c>
      <c r="C85" s="163" t="s">
        <v>328</v>
      </c>
      <c r="D85" s="138">
        <v>23100</v>
      </c>
      <c r="E85" s="139">
        <v>20794.13</v>
      </c>
      <c r="F85" s="139">
        <f t="shared" si="24"/>
        <v>90.017878787878786</v>
      </c>
      <c r="G85" s="139">
        <f t="shared" si="20"/>
        <v>20794.13</v>
      </c>
      <c r="H85" s="139">
        <v>0</v>
      </c>
      <c r="I85" s="139">
        <f t="shared" si="26"/>
        <v>20794.13</v>
      </c>
      <c r="J85" s="139">
        <v>0</v>
      </c>
      <c r="K85" s="139">
        <v>0</v>
      </c>
      <c r="L85" s="139">
        <v>0</v>
      </c>
      <c r="M85" s="139">
        <v>0</v>
      </c>
      <c r="N85" s="139">
        <v>0</v>
      </c>
    </row>
    <row r="86" spans="1:14" s="4" customFormat="1" ht="15" customHeight="1" x14ac:dyDescent="0.2">
      <c r="A86" s="275"/>
      <c r="B86" s="276" t="s">
        <v>157</v>
      </c>
      <c r="C86" s="163" t="s">
        <v>158</v>
      </c>
      <c r="D86" s="138">
        <v>874248</v>
      </c>
      <c r="E86" s="139">
        <v>686556.71</v>
      </c>
      <c r="F86" s="139">
        <f t="shared" si="24"/>
        <v>78.531115884737517</v>
      </c>
      <c r="G86" s="139">
        <f t="shared" si="20"/>
        <v>686556.71</v>
      </c>
      <c r="H86" s="139">
        <v>0</v>
      </c>
      <c r="I86" s="139">
        <f t="shared" si="26"/>
        <v>686556.71</v>
      </c>
      <c r="J86" s="139">
        <v>0</v>
      </c>
      <c r="K86" s="139">
        <v>0</v>
      </c>
      <c r="L86" s="139">
        <v>0</v>
      </c>
      <c r="M86" s="139">
        <v>0</v>
      </c>
      <c r="N86" s="139">
        <v>0</v>
      </c>
    </row>
    <row r="87" spans="1:14" s="5" customFormat="1" ht="36" x14ac:dyDescent="0.2">
      <c r="A87" s="275"/>
      <c r="B87" s="276" t="s">
        <v>329</v>
      </c>
      <c r="C87" s="163" t="s">
        <v>330</v>
      </c>
      <c r="D87" s="138">
        <v>6000</v>
      </c>
      <c r="E87" s="139">
        <v>1865</v>
      </c>
      <c r="F87" s="139">
        <f t="shared" si="24"/>
        <v>31.083333333333336</v>
      </c>
      <c r="G87" s="139">
        <f t="shared" si="20"/>
        <v>1865</v>
      </c>
      <c r="H87" s="139">
        <v>0</v>
      </c>
      <c r="I87" s="139">
        <f t="shared" si="26"/>
        <v>1865</v>
      </c>
      <c r="J87" s="139">
        <v>0</v>
      </c>
      <c r="K87" s="139">
        <v>0</v>
      </c>
      <c r="L87" s="139">
        <v>0</v>
      </c>
      <c r="M87" s="139">
        <v>0</v>
      </c>
      <c r="N87" s="139">
        <v>0</v>
      </c>
    </row>
    <row r="88" spans="1:14" s="5" customFormat="1" ht="23.25" customHeight="1" x14ac:dyDescent="0.2">
      <c r="A88" s="275"/>
      <c r="B88" s="276" t="s">
        <v>331</v>
      </c>
      <c r="C88" s="163" t="s">
        <v>332</v>
      </c>
      <c r="D88" s="138">
        <v>10816</v>
      </c>
      <c r="E88" s="139">
        <v>10777.5</v>
      </c>
      <c r="F88" s="139">
        <f t="shared" si="24"/>
        <v>99.644045857988161</v>
      </c>
      <c r="G88" s="139">
        <f t="shared" si="20"/>
        <v>10777.5</v>
      </c>
      <c r="H88" s="139">
        <v>0</v>
      </c>
      <c r="I88" s="139">
        <f t="shared" si="26"/>
        <v>10777.5</v>
      </c>
      <c r="J88" s="139">
        <v>0</v>
      </c>
      <c r="K88" s="139">
        <v>0</v>
      </c>
      <c r="L88" s="139">
        <v>0</v>
      </c>
      <c r="M88" s="139">
        <v>0</v>
      </c>
      <c r="N88" s="139">
        <v>0</v>
      </c>
    </row>
    <row r="89" spans="1:14" s="5" customFormat="1" ht="15" customHeight="1" x14ac:dyDescent="0.2">
      <c r="A89" s="275"/>
      <c r="B89" s="276" t="s">
        <v>159</v>
      </c>
      <c r="C89" s="163" t="s">
        <v>72</v>
      </c>
      <c r="D89" s="138">
        <v>66000</v>
      </c>
      <c r="E89" s="139">
        <v>58130.989999999991</v>
      </c>
      <c r="F89" s="139">
        <f t="shared" si="24"/>
        <v>88.077257575757557</v>
      </c>
      <c r="G89" s="139">
        <f t="shared" si="20"/>
        <v>58130.989999999991</v>
      </c>
      <c r="H89" s="139">
        <v>0</v>
      </c>
      <c r="I89" s="139">
        <f t="shared" si="26"/>
        <v>58130.989999999991</v>
      </c>
      <c r="J89" s="139">
        <v>0</v>
      </c>
      <c r="K89" s="139">
        <v>0</v>
      </c>
      <c r="L89" s="139">
        <v>0</v>
      </c>
      <c r="M89" s="139">
        <v>0</v>
      </c>
      <c r="N89" s="139">
        <v>0</v>
      </c>
    </row>
    <row r="90" spans="1:14" s="5" customFormat="1" ht="25.5" customHeight="1" x14ac:dyDescent="0.2">
      <c r="A90" s="277" t="s">
        <v>57</v>
      </c>
      <c r="B90" s="277"/>
      <c r="C90" s="164" t="s">
        <v>58</v>
      </c>
      <c r="D90" s="135">
        <v>1388682</v>
      </c>
      <c r="E90" s="135">
        <v>1148816.6099999999</v>
      </c>
      <c r="F90" s="135">
        <f t="shared" si="24"/>
        <v>82.727118951639028</v>
      </c>
      <c r="G90" s="135">
        <f>SUM(G82:G89)</f>
        <v>1110738.6099999999</v>
      </c>
      <c r="H90" s="135">
        <f t="shared" ref="H90:N90" si="28">SUM(H82:H89)</f>
        <v>0</v>
      </c>
      <c r="I90" s="135">
        <f t="shared" si="28"/>
        <v>1110738.6099999999</v>
      </c>
      <c r="J90" s="135">
        <f t="shared" si="28"/>
        <v>38078</v>
      </c>
      <c r="K90" s="135">
        <f t="shared" si="28"/>
        <v>0</v>
      </c>
      <c r="L90" s="135">
        <f t="shared" si="28"/>
        <v>0</v>
      </c>
      <c r="M90" s="135">
        <f t="shared" si="28"/>
        <v>0</v>
      </c>
      <c r="N90" s="135">
        <f t="shared" si="28"/>
        <v>0</v>
      </c>
    </row>
    <row r="91" spans="1:14" s="4" customFormat="1" ht="23.25" customHeight="1" x14ac:dyDescent="0.2">
      <c r="A91" s="275"/>
      <c r="B91" s="276" t="s">
        <v>261</v>
      </c>
      <c r="C91" s="163" t="s">
        <v>278</v>
      </c>
      <c r="D91" s="138">
        <v>25000</v>
      </c>
      <c r="E91" s="139">
        <v>25000</v>
      </c>
      <c r="F91" s="139">
        <f t="shared" si="24"/>
        <v>100</v>
      </c>
      <c r="G91" s="139">
        <f t="shared" si="20"/>
        <v>0</v>
      </c>
      <c r="H91" s="139">
        <v>0</v>
      </c>
      <c r="I91" s="139">
        <f t="shared" si="26"/>
        <v>0</v>
      </c>
      <c r="J91" s="139">
        <v>25000</v>
      </c>
      <c r="K91" s="139">
        <v>0</v>
      </c>
      <c r="L91" s="139">
        <v>0</v>
      </c>
      <c r="M91" s="139">
        <v>0</v>
      </c>
      <c r="N91" s="139">
        <v>0</v>
      </c>
    </row>
    <row r="92" spans="1:14" s="108" customFormat="1" ht="15" customHeight="1" x14ac:dyDescent="0.2">
      <c r="A92" s="275"/>
      <c r="B92" s="276" t="s">
        <v>160</v>
      </c>
      <c r="C92" s="163" t="s">
        <v>161</v>
      </c>
      <c r="D92" s="138">
        <v>403024</v>
      </c>
      <c r="E92" s="139">
        <v>394429.43</v>
      </c>
      <c r="F92" s="139">
        <f t="shared" si="24"/>
        <v>97.867479356068117</v>
      </c>
      <c r="G92" s="139">
        <f t="shared" si="20"/>
        <v>0</v>
      </c>
      <c r="H92" s="139">
        <v>0</v>
      </c>
      <c r="I92" s="139">
        <f t="shared" si="26"/>
        <v>0</v>
      </c>
      <c r="J92" s="146">
        <v>394429.43</v>
      </c>
      <c r="K92" s="139">
        <v>0</v>
      </c>
      <c r="L92" s="139">
        <v>0</v>
      </c>
      <c r="M92" s="139">
        <v>0</v>
      </c>
      <c r="N92" s="139">
        <v>0</v>
      </c>
    </row>
    <row r="93" spans="1:14" s="108" customFormat="1" ht="23.25" customHeight="1" x14ac:dyDescent="0.2">
      <c r="A93" s="275"/>
      <c r="B93" s="276" t="s">
        <v>162</v>
      </c>
      <c r="C93" s="163" t="s">
        <v>163</v>
      </c>
      <c r="D93" s="138">
        <v>64512</v>
      </c>
      <c r="E93" s="139">
        <v>55759.72</v>
      </c>
      <c r="F93" s="139">
        <f t="shared" si="24"/>
        <v>86.433097718253975</v>
      </c>
      <c r="G93" s="139">
        <f t="shared" si="20"/>
        <v>55759.72</v>
      </c>
      <c r="H93" s="139">
        <v>500</v>
      </c>
      <c r="I93" s="139">
        <f t="shared" si="26"/>
        <v>55259.72</v>
      </c>
      <c r="J93" s="139">
        <v>0</v>
      </c>
      <c r="K93" s="139">
        <v>0</v>
      </c>
      <c r="L93" s="139">
        <v>0</v>
      </c>
      <c r="M93" s="139">
        <v>0</v>
      </c>
      <c r="N93" s="139">
        <v>0</v>
      </c>
    </row>
    <row r="94" spans="1:14" s="108" customFormat="1" ht="15" customHeight="1" x14ac:dyDescent="0.2">
      <c r="A94" s="275"/>
      <c r="B94" s="276" t="s">
        <v>164</v>
      </c>
      <c r="C94" s="163" t="s">
        <v>72</v>
      </c>
      <c r="D94" s="138">
        <v>45000</v>
      </c>
      <c r="E94" s="139">
        <v>0</v>
      </c>
      <c r="F94" s="139">
        <f t="shared" si="24"/>
        <v>0</v>
      </c>
      <c r="G94" s="139">
        <f t="shared" si="20"/>
        <v>0</v>
      </c>
      <c r="H94" s="139">
        <v>0</v>
      </c>
      <c r="I94" s="139">
        <f t="shared" si="26"/>
        <v>0</v>
      </c>
      <c r="J94" s="139">
        <v>0</v>
      </c>
      <c r="K94" s="139">
        <v>0</v>
      </c>
      <c r="L94" s="139">
        <v>0</v>
      </c>
      <c r="M94" s="139">
        <v>0</v>
      </c>
      <c r="N94" s="139">
        <v>0</v>
      </c>
    </row>
    <row r="95" spans="1:14" s="108" customFormat="1" ht="25.5" customHeight="1" x14ac:dyDescent="0.2">
      <c r="A95" s="277" t="s">
        <v>165</v>
      </c>
      <c r="B95" s="277"/>
      <c r="C95" s="164" t="s">
        <v>166</v>
      </c>
      <c r="D95" s="135">
        <v>537536</v>
      </c>
      <c r="E95" s="135">
        <v>475189.15</v>
      </c>
      <c r="F95" s="135">
        <f t="shared" si="24"/>
        <v>88.401362885462561</v>
      </c>
      <c r="G95" s="135">
        <f>SUM(G91:G94)</f>
        <v>55759.72</v>
      </c>
      <c r="H95" s="135">
        <f>SUM(H91:H94)</f>
        <v>500</v>
      </c>
      <c r="I95" s="135">
        <f t="shared" ref="I95:N95" si="29">SUM(I91:I94)</f>
        <v>55259.72</v>
      </c>
      <c r="J95" s="135">
        <f t="shared" si="29"/>
        <v>419429.43</v>
      </c>
      <c r="K95" s="135">
        <f t="shared" si="29"/>
        <v>0</v>
      </c>
      <c r="L95" s="135">
        <f t="shared" si="29"/>
        <v>0</v>
      </c>
      <c r="M95" s="135">
        <f t="shared" si="29"/>
        <v>0</v>
      </c>
      <c r="N95" s="135">
        <f t="shared" si="29"/>
        <v>0</v>
      </c>
    </row>
    <row r="96" spans="1:14" s="108" customFormat="1" ht="15" customHeight="1" x14ac:dyDescent="0.2">
      <c r="A96" s="275"/>
      <c r="B96" s="276" t="s">
        <v>167</v>
      </c>
      <c r="C96" s="163" t="s">
        <v>168</v>
      </c>
      <c r="D96" s="138">
        <v>572852</v>
      </c>
      <c r="E96" s="139">
        <v>527222.31999999995</v>
      </c>
      <c r="F96" s="139">
        <f t="shared" si="24"/>
        <v>92.03464769259773</v>
      </c>
      <c r="G96" s="139">
        <f t="shared" si="20"/>
        <v>527152.31999999995</v>
      </c>
      <c r="H96" s="139">
        <v>298187.26</v>
      </c>
      <c r="I96" s="139">
        <f t="shared" si="26"/>
        <v>228965.05999999994</v>
      </c>
      <c r="J96" s="139">
        <v>0</v>
      </c>
      <c r="K96" s="139">
        <v>70</v>
      </c>
      <c r="L96" s="139">
        <v>0</v>
      </c>
      <c r="M96" s="139">
        <v>0</v>
      </c>
      <c r="N96" s="139">
        <v>0</v>
      </c>
    </row>
    <row r="97" spans="1:14" s="108" customFormat="1" ht="23.25" customHeight="1" x14ac:dyDescent="0.2">
      <c r="A97" s="275"/>
      <c r="B97" s="276" t="s">
        <v>169</v>
      </c>
      <c r="C97" s="163" t="s">
        <v>333</v>
      </c>
      <c r="D97" s="138">
        <v>180000</v>
      </c>
      <c r="E97" s="139">
        <v>170000</v>
      </c>
      <c r="F97" s="139">
        <f t="shared" si="24"/>
        <v>94.444444444444443</v>
      </c>
      <c r="G97" s="139">
        <f t="shared" si="20"/>
        <v>0</v>
      </c>
      <c r="H97" s="139">
        <v>0</v>
      </c>
      <c r="I97" s="139">
        <f t="shared" si="26"/>
        <v>0</v>
      </c>
      <c r="J97" s="139">
        <v>170000</v>
      </c>
      <c r="K97" s="139">
        <v>0</v>
      </c>
      <c r="L97" s="139">
        <v>0</v>
      </c>
      <c r="M97" s="139">
        <v>0</v>
      </c>
      <c r="N97" s="139">
        <v>0</v>
      </c>
    </row>
    <row r="98" spans="1:14" s="4" customFormat="1" ht="12.75" customHeight="1" x14ac:dyDescent="0.2">
      <c r="A98" s="277" t="s">
        <v>170</v>
      </c>
      <c r="B98" s="277"/>
      <c r="C98" s="164" t="s">
        <v>171</v>
      </c>
      <c r="D98" s="135">
        <v>752852</v>
      </c>
      <c r="E98" s="135">
        <v>697222.32</v>
      </c>
      <c r="F98" s="135">
        <f t="shared" si="24"/>
        <v>92.610807967568647</v>
      </c>
      <c r="G98" s="135">
        <f t="shared" ref="G98:N98" si="30">SUM(G96:G97)</f>
        <v>527152.31999999995</v>
      </c>
      <c r="H98" s="135">
        <f t="shared" si="30"/>
        <v>298187.26</v>
      </c>
      <c r="I98" s="135">
        <f t="shared" si="30"/>
        <v>228965.05999999994</v>
      </c>
      <c r="J98" s="135">
        <f t="shared" si="30"/>
        <v>170000</v>
      </c>
      <c r="K98" s="135">
        <f t="shared" si="30"/>
        <v>70</v>
      </c>
      <c r="L98" s="135">
        <f t="shared" si="30"/>
        <v>0</v>
      </c>
      <c r="M98" s="135">
        <f t="shared" si="30"/>
        <v>0</v>
      </c>
      <c r="N98" s="135">
        <f t="shared" si="30"/>
        <v>0</v>
      </c>
    </row>
    <row r="99" spans="1:14" s="108" customFormat="1" ht="13.5" customHeight="1" x14ac:dyDescent="0.2">
      <c r="A99" s="125"/>
      <c r="B99" s="148"/>
      <c r="C99" s="149" t="s">
        <v>59</v>
      </c>
      <c r="D99" s="150">
        <f>D9+D15+D17+D21+D29+D31+D33+D36+D38+D41+D53+D57+D67+D69+D74+D81+D90+D95+D98</f>
        <v>37261272.280000001</v>
      </c>
      <c r="E99" s="150">
        <f>E9+E15+E17+E21+E29+E31+E33+E36+E38+E41+E53+E57+E67+E69+E74+E81+E90+E95+E98</f>
        <v>33888969.119999997</v>
      </c>
      <c r="F99" s="135">
        <f t="shared" si="24"/>
        <v>90.949575917164566</v>
      </c>
      <c r="G99" s="150">
        <f t="shared" ref="G99:N99" si="31">G9+G15+G17+G21+G29+G31+G33+G36+G38+G41+G53+G57+G67+G69+G74+G81+G90+G95+G98</f>
        <v>22494735.880000003</v>
      </c>
      <c r="H99" s="150">
        <f t="shared" si="31"/>
        <v>15121022.759999998</v>
      </c>
      <c r="I99" s="150">
        <f t="shared" si="31"/>
        <v>7373713.120000001</v>
      </c>
      <c r="J99" s="150">
        <f t="shared" si="31"/>
        <v>1740286.8499999999</v>
      </c>
      <c r="K99" s="150">
        <f t="shared" si="31"/>
        <v>9555358.7599999998</v>
      </c>
      <c r="L99" s="150">
        <f t="shared" si="31"/>
        <v>64368</v>
      </c>
      <c r="M99" s="150">
        <f t="shared" si="31"/>
        <v>0</v>
      </c>
      <c r="N99" s="150">
        <f t="shared" si="31"/>
        <v>34219.629999999997</v>
      </c>
    </row>
    <row r="100" spans="1:14" s="6" customFormat="1" x14ac:dyDescent="0.2">
      <c r="A100" s="159"/>
      <c r="B100" s="109"/>
      <c r="D100" s="110"/>
      <c r="E100" s="111"/>
      <c r="F100" s="112"/>
      <c r="G100" s="111"/>
      <c r="H100" s="111"/>
      <c r="I100" s="111"/>
      <c r="J100" s="111"/>
      <c r="K100" s="111"/>
      <c r="L100" s="111"/>
      <c r="M100" s="111"/>
      <c r="N100" s="111"/>
    </row>
    <row r="101" spans="1:14" s="6" customFormat="1" x14ac:dyDescent="0.2">
      <c r="A101" s="159"/>
      <c r="B101" s="109"/>
      <c r="D101" s="110"/>
      <c r="E101" s="111"/>
      <c r="F101" s="112"/>
      <c r="G101" s="111"/>
      <c r="H101" s="111"/>
      <c r="I101" s="111"/>
      <c r="J101" s="111"/>
      <c r="K101" s="111"/>
      <c r="L101" s="111"/>
      <c r="M101" s="111"/>
      <c r="N101" s="111"/>
    </row>
    <row r="102" spans="1:14" s="6" customFormat="1" x14ac:dyDescent="0.2">
      <c r="A102" s="159"/>
      <c r="B102" s="109"/>
      <c r="D102" s="110"/>
      <c r="E102" s="111"/>
      <c r="F102" s="112"/>
      <c r="G102" s="111"/>
      <c r="H102" s="111"/>
      <c r="I102" s="111"/>
      <c r="J102" s="111"/>
      <c r="K102" s="111"/>
      <c r="L102" s="111"/>
      <c r="M102" s="111"/>
      <c r="N102" s="111"/>
    </row>
  </sheetData>
  <autoFilter ref="A6:N99"/>
  <mergeCells count="12">
    <mergeCell ref="M4:M5"/>
    <mergeCell ref="N4:N5"/>
    <mergeCell ref="A2:N2"/>
    <mergeCell ref="A4:A5"/>
    <mergeCell ref="B4:B5"/>
    <mergeCell ref="C4:C5"/>
    <mergeCell ref="D4:F5"/>
    <mergeCell ref="G4:G5"/>
    <mergeCell ref="H4:I4"/>
    <mergeCell ref="J4:J5"/>
    <mergeCell ref="K4:K5"/>
    <mergeCell ref="L4:L5"/>
  </mergeCells>
  <pageMargins left="0.19685039370078741" right="0.19685039370078741" top="0.39370078740157483" bottom="0.39370078740157483" header="0.31496062992125984" footer="0.31496062992125984"/>
  <pageSetup paperSize="9" scale="8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44"/>
  <sheetViews>
    <sheetView topLeftCell="A7" zoomScaleNormal="100" workbookViewId="0">
      <selection activeCell="R26" sqref="R26"/>
    </sheetView>
  </sheetViews>
  <sheetFormatPr defaultRowHeight="12" x14ac:dyDescent="0.2"/>
  <cols>
    <col min="1" max="1" width="4.7109375" style="117" customWidth="1"/>
    <col min="2" max="2" width="7.42578125" style="117" customWidth="1"/>
    <col min="3" max="3" width="41.5703125" style="120" customWidth="1"/>
    <col min="4" max="4" width="16.85546875" style="118" customWidth="1"/>
    <col min="5" max="5" width="14.140625" style="119" customWidth="1"/>
    <col min="6" max="6" width="6.7109375" style="202" customWidth="1"/>
    <col min="7" max="7" width="14.42578125" style="119" customWidth="1"/>
    <col min="8" max="8" width="16" style="119" customWidth="1"/>
    <col min="9" max="9" width="12.140625" style="119" customWidth="1"/>
    <col min="10" max="10" width="11.7109375" style="119" customWidth="1"/>
    <col min="11" max="11" width="11.85546875" style="119" customWidth="1"/>
    <col min="12" max="256" width="9.140625" style="120"/>
    <col min="257" max="257" width="4.7109375" style="120" customWidth="1"/>
    <col min="258" max="258" width="7.42578125" style="120" customWidth="1"/>
    <col min="259" max="259" width="38.140625" style="120" customWidth="1"/>
    <col min="260" max="260" width="10" style="120" customWidth="1"/>
    <col min="261" max="261" width="12.42578125" style="120" customWidth="1"/>
    <col min="262" max="262" width="6.7109375" style="120" customWidth="1"/>
    <col min="263" max="263" width="12.5703125" style="120" customWidth="1"/>
    <col min="264" max="264" width="16" style="120" customWidth="1"/>
    <col min="265" max="265" width="12.140625" style="120" customWidth="1"/>
    <col min="266" max="266" width="11.7109375" style="120" customWidth="1"/>
    <col min="267" max="267" width="10.42578125" style="120" customWidth="1"/>
    <col min="268" max="512" width="9.140625" style="120"/>
    <col min="513" max="513" width="4.7109375" style="120" customWidth="1"/>
    <col min="514" max="514" width="7.42578125" style="120" customWidth="1"/>
    <col min="515" max="515" width="38.140625" style="120" customWidth="1"/>
    <col min="516" max="516" width="10" style="120" customWidth="1"/>
    <col min="517" max="517" width="12.42578125" style="120" customWidth="1"/>
    <col min="518" max="518" width="6.7109375" style="120" customWidth="1"/>
    <col min="519" max="519" width="12.5703125" style="120" customWidth="1"/>
    <col min="520" max="520" width="16" style="120" customWidth="1"/>
    <col min="521" max="521" width="12.140625" style="120" customWidth="1"/>
    <col min="522" max="522" width="11.7109375" style="120" customWidth="1"/>
    <col min="523" max="523" width="10.42578125" style="120" customWidth="1"/>
    <col min="524" max="768" width="9.140625" style="120"/>
    <col min="769" max="769" width="4.7109375" style="120" customWidth="1"/>
    <col min="770" max="770" width="7.42578125" style="120" customWidth="1"/>
    <col min="771" max="771" width="38.140625" style="120" customWidth="1"/>
    <col min="772" max="772" width="10" style="120" customWidth="1"/>
    <col min="773" max="773" width="12.42578125" style="120" customWidth="1"/>
    <col min="774" max="774" width="6.7109375" style="120" customWidth="1"/>
    <col min="775" max="775" width="12.5703125" style="120" customWidth="1"/>
    <col min="776" max="776" width="16" style="120" customWidth="1"/>
    <col min="777" max="777" width="12.140625" style="120" customWidth="1"/>
    <col min="778" max="778" width="11.7109375" style="120" customWidth="1"/>
    <col min="779" max="779" width="10.42578125" style="120" customWidth="1"/>
    <col min="780" max="1024" width="9.140625" style="120"/>
    <col min="1025" max="1025" width="4.7109375" style="120" customWidth="1"/>
    <col min="1026" max="1026" width="7.42578125" style="120" customWidth="1"/>
    <col min="1027" max="1027" width="38.140625" style="120" customWidth="1"/>
    <col min="1028" max="1028" width="10" style="120" customWidth="1"/>
    <col min="1029" max="1029" width="12.42578125" style="120" customWidth="1"/>
    <col min="1030" max="1030" width="6.7109375" style="120" customWidth="1"/>
    <col min="1031" max="1031" width="12.5703125" style="120" customWidth="1"/>
    <col min="1032" max="1032" width="16" style="120" customWidth="1"/>
    <col min="1033" max="1033" width="12.140625" style="120" customWidth="1"/>
    <col min="1034" max="1034" width="11.7109375" style="120" customWidth="1"/>
    <col min="1035" max="1035" width="10.42578125" style="120" customWidth="1"/>
    <col min="1036" max="1280" width="9.140625" style="120"/>
    <col min="1281" max="1281" width="4.7109375" style="120" customWidth="1"/>
    <col min="1282" max="1282" width="7.42578125" style="120" customWidth="1"/>
    <col min="1283" max="1283" width="38.140625" style="120" customWidth="1"/>
    <col min="1284" max="1284" width="10" style="120" customWidth="1"/>
    <col min="1285" max="1285" width="12.42578125" style="120" customWidth="1"/>
    <col min="1286" max="1286" width="6.7109375" style="120" customWidth="1"/>
    <col min="1287" max="1287" width="12.5703125" style="120" customWidth="1"/>
    <col min="1288" max="1288" width="16" style="120" customWidth="1"/>
    <col min="1289" max="1289" width="12.140625" style="120" customWidth="1"/>
    <col min="1290" max="1290" width="11.7109375" style="120" customWidth="1"/>
    <col min="1291" max="1291" width="10.42578125" style="120" customWidth="1"/>
    <col min="1292" max="1536" width="9.140625" style="120"/>
    <col min="1537" max="1537" width="4.7109375" style="120" customWidth="1"/>
    <col min="1538" max="1538" width="7.42578125" style="120" customWidth="1"/>
    <col min="1539" max="1539" width="38.140625" style="120" customWidth="1"/>
    <col min="1540" max="1540" width="10" style="120" customWidth="1"/>
    <col min="1541" max="1541" width="12.42578125" style="120" customWidth="1"/>
    <col min="1542" max="1542" width="6.7109375" style="120" customWidth="1"/>
    <col min="1543" max="1543" width="12.5703125" style="120" customWidth="1"/>
    <col min="1544" max="1544" width="16" style="120" customWidth="1"/>
    <col min="1545" max="1545" width="12.140625" style="120" customWidth="1"/>
    <col min="1546" max="1546" width="11.7109375" style="120" customWidth="1"/>
    <col min="1547" max="1547" width="10.42578125" style="120" customWidth="1"/>
    <col min="1548" max="1792" width="9.140625" style="120"/>
    <col min="1793" max="1793" width="4.7109375" style="120" customWidth="1"/>
    <col min="1794" max="1794" width="7.42578125" style="120" customWidth="1"/>
    <col min="1795" max="1795" width="38.140625" style="120" customWidth="1"/>
    <col min="1796" max="1796" width="10" style="120" customWidth="1"/>
    <col min="1797" max="1797" width="12.42578125" style="120" customWidth="1"/>
    <col min="1798" max="1798" width="6.7109375" style="120" customWidth="1"/>
    <col min="1799" max="1799" width="12.5703125" style="120" customWidth="1"/>
    <col min="1800" max="1800" width="16" style="120" customWidth="1"/>
    <col min="1801" max="1801" width="12.140625" style="120" customWidth="1"/>
    <col min="1802" max="1802" width="11.7109375" style="120" customWidth="1"/>
    <col min="1803" max="1803" width="10.42578125" style="120" customWidth="1"/>
    <col min="1804" max="2048" width="9.140625" style="120"/>
    <col min="2049" max="2049" width="4.7109375" style="120" customWidth="1"/>
    <col min="2050" max="2050" width="7.42578125" style="120" customWidth="1"/>
    <col min="2051" max="2051" width="38.140625" style="120" customWidth="1"/>
    <col min="2052" max="2052" width="10" style="120" customWidth="1"/>
    <col min="2053" max="2053" width="12.42578125" style="120" customWidth="1"/>
    <col min="2054" max="2054" width="6.7109375" style="120" customWidth="1"/>
    <col min="2055" max="2055" width="12.5703125" style="120" customWidth="1"/>
    <col min="2056" max="2056" width="16" style="120" customWidth="1"/>
    <col min="2057" max="2057" width="12.140625" style="120" customWidth="1"/>
    <col min="2058" max="2058" width="11.7109375" style="120" customWidth="1"/>
    <col min="2059" max="2059" width="10.42578125" style="120" customWidth="1"/>
    <col min="2060" max="2304" width="9.140625" style="120"/>
    <col min="2305" max="2305" width="4.7109375" style="120" customWidth="1"/>
    <col min="2306" max="2306" width="7.42578125" style="120" customWidth="1"/>
    <col min="2307" max="2307" width="38.140625" style="120" customWidth="1"/>
    <col min="2308" max="2308" width="10" style="120" customWidth="1"/>
    <col min="2309" max="2309" width="12.42578125" style="120" customWidth="1"/>
    <col min="2310" max="2310" width="6.7109375" style="120" customWidth="1"/>
    <col min="2311" max="2311" width="12.5703125" style="120" customWidth="1"/>
    <col min="2312" max="2312" width="16" style="120" customWidth="1"/>
    <col min="2313" max="2313" width="12.140625" style="120" customWidth="1"/>
    <col min="2314" max="2314" width="11.7109375" style="120" customWidth="1"/>
    <col min="2315" max="2315" width="10.42578125" style="120" customWidth="1"/>
    <col min="2316" max="2560" width="9.140625" style="120"/>
    <col min="2561" max="2561" width="4.7109375" style="120" customWidth="1"/>
    <col min="2562" max="2562" width="7.42578125" style="120" customWidth="1"/>
    <col min="2563" max="2563" width="38.140625" style="120" customWidth="1"/>
    <col min="2564" max="2564" width="10" style="120" customWidth="1"/>
    <col min="2565" max="2565" width="12.42578125" style="120" customWidth="1"/>
    <col min="2566" max="2566" width="6.7109375" style="120" customWidth="1"/>
    <col min="2567" max="2567" width="12.5703125" style="120" customWidth="1"/>
    <col min="2568" max="2568" width="16" style="120" customWidth="1"/>
    <col min="2569" max="2569" width="12.140625" style="120" customWidth="1"/>
    <col min="2570" max="2570" width="11.7109375" style="120" customWidth="1"/>
    <col min="2571" max="2571" width="10.42578125" style="120" customWidth="1"/>
    <col min="2572" max="2816" width="9.140625" style="120"/>
    <col min="2817" max="2817" width="4.7109375" style="120" customWidth="1"/>
    <col min="2818" max="2818" width="7.42578125" style="120" customWidth="1"/>
    <col min="2819" max="2819" width="38.140625" style="120" customWidth="1"/>
    <col min="2820" max="2820" width="10" style="120" customWidth="1"/>
    <col min="2821" max="2821" width="12.42578125" style="120" customWidth="1"/>
    <col min="2822" max="2822" width="6.7109375" style="120" customWidth="1"/>
    <col min="2823" max="2823" width="12.5703125" style="120" customWidth="1"/>
    <col min="2824" max="2824" width="16" style="120" customWidth="1"/>
    <col min="2825" max="2825" width="12.140625" style="120" customWidth="1"/>
    <col min="2826" max="2826" width="11.7109375" style="120" customWidth="1"/>
    <col min="2827" max="2827" width="10.42578125" style="120" customWidth="1"/>
    <col min="2828" max="3072" width="9.140625" style="120"/>
    <col min="3073" max="3073" width="4.7109375" style="120" customWidth="1"/>
    <col min="3074" max="3074" width="7.42578125" style="120" customWidth="1"/>
    <col min="3075" max="3075" width="38.140625" style="120" customWidth="1"/>
    <col min="3076" max="3076" width="10" style="120" customWidth="1"/>
    <col min="3077" max="3077" width="12.42578125" style="120" customWidth="1"/>
    <col min="3078" max="3078" width="6.7109375" style="120" customWidth="1"/>
    <col min="3079" max="3079" width="12.5703125" style="120" customWidth="1"/>
    <col min="3080" max="3080" width="16" style="120" customWidth="1"/>
    <col min="3081" max="3081" width="12.140625" style="120" customWidth="1"/>
    <col min="3082" max="3082" width="11.7109375" style="120" customWidth="1"/>
    <col min="3083" max="3083" width="10.42578125" style="120" customWidth="1"/>
    <col min="3084" max="3328" width="9.140625" style="120"/>
    <col min="3329" max="3329" width="4.7109375" style="120" customWidth="1"/>
    <col min="3330" max="3330" width="7.42578125" style="120" customWidth="1"/>
    <col min="3331" max="3331" width="38.140625" style="120" customWidth="1"/>
    <col min="3332" max="3332" width="10" style="120" customWidth="1"/>
    <col min="3333" max="3333" width="12.42578125" style="120" customWidth="1"/>
    <col min="3334" max="3334" width="6.7109375" style="120" customWidth="1"/>
    <col min="3335" max="3335" width="12.5703125" style="120" customWidth="1"/>
    <col min="3336" max="3336" width="16" style="120" customWidth="1"/>
    <col min="3337" max="3337" width="12.140625" style="120" customWidth="1"/>
    <col min="3338" max="3338" width="11.7109375" style="120" customWidth="1"/>
    <col min="3339" max="3339" width="10.42578125" style="120" customWidth="1"/>
    <col min="3340" max="3584" width="9.140625" style="120"/>
    <col min="3585" max="3585" width="4.7109375" style="120" customWidth="1"/>
    <col min="3586" max="3586" width="7.42578125" style="120" customWidth="1"/>
    <col min="3587" max="3587" width="38.140625" style="120" customWidth="1"/>
    <col min="3588" max="3588" width="10" style="120" customWidth="1"/>
    <col min="3589" max="3589" width="12.42578125" style="120" customWidth="1"/>
    <col min="3590" max="3590" width="6.7109375" style="120" customWidth="1"/>
    <col min="3591" max="3591" width="12.5703125" style="120" customWidth="1"/>
    <col min="3592" max="3592" width="16" style="120" customWidth="1"/>
    <col min="3593" max="3593" width="12.140625" style="120" customWidth="1"/>
    <col min="3594" max="3594" width="11.7109375" style="120" customWidth="1"/>
    <col min="3595" max="3595" width="10.42578125" style="120" customWidth="1"/>
    <col min="3596" max="3840" width="9.140625" style="120"/>
    <col min="3841" max="3841" width="4.7109375" style="120" customWidth="1"/>
    <col min="3842" max="3842" width="7.42578125" style="120" customWidth="1"/>
    <col min="3843" max="3843" width="38.140625" style="120" customWidth="1"/>
    <col min="3844" max="3844" width="10" style="120" customWidth="1"/>
    <col min="3845" max="3845" width="12.42578125" style="120" customWidth="1"/>
    <col min="3846" max="3846" width="6.7109375" style="120" customWidth="1"/>
    <col min="3847" max="3847" width="12.5703125" style="120" customWidth="1"/>
    <col min="3848" max="3848" width="16" style="120" customWidth="1"/>
    <col min="3849" max="3849" width="12.140625" style="120" customWidth="1"/>
    <col min="3850" max="3850" width="11.7109375" style="120" customWidth="1"/>
    <col min="3851" max="3851" width="10.42578125" style="120" customWidth="1"/>
    <col min="3852" max="4096" width="9.140625" style="120"/>
    <col min="4097" max="4097" width="4.7109375" style="120" customWidth="1"/>
    <col min="4098" max="4098" width="7.42578125" style="120" customWidth="1"/>
    <col min="4099" max="4099" width="38.140625" style="120" customWidth="1"/>
    <col min="4100" max="4100" width="10" style="120" customWidth="1"/>
    <col min="4101" max="4101" width="12.42578125" style="120" customWidth="1"/>
    <col min="4102" max="4102" width="6.7109375" style="120" customWidth="1"/>
    <col min="4103" max="4103" width="12.5703125" style="120" customWidth="1"/>
    <col min="4104" max="4104" width="16" style="120" customWidth="1"/>
    <col min="4105" max="4105" width="12.140625" style="120" customWidth="1"/>
    <col min="4106" max="4106" width="11.7109375" style="120" customWidth="1"/>
    <col min="4107" max="4107" width="10.42578125" style="120" customWidth="1"/>
    <col min="4108" max="4352" width="9.140625" style="120"/>
    <col min="4353" max="4353" width="4.7109375" style="120" customWidth="1"/>
    <col min="4354" max="4354" width="7.42578125" style="120" customWidth="1"/>
    <col min="4355" max="4355" width="38.140625" style="120" customWidth="1"/>
    <col min="4356" max="4356" width="10" style="120" customWidth="1"/>
    <col min="4357" max="4357" width="12.42578125" style="120" customWidth="1"/>
    <col min="4358" max="4358" width="6.7109375" style="120" customWidth="1"/>
    <col min="4359" max="4359" width="12.5703125" style="120" customWidth="1"/>
    <col min="4360" max="4360" width="16" style="120" customWidth="1"/>
    <col min="4361" max="4361" width="12.140625" style="120" customWidth="1"/>
    <col min="4362" max="4362" width="11.7109375" style="120" customWidth="1"/>
    <col min="4363" max="4363" width="10.42578125" style="120" customWidth="1"/>
    <col min="4364" max="4608" width="9.140625" style="120"/>
    <col min="4609" max="4609" width="4.7109375" style="120" customWidth="1"/>
    <col min="4610" max="4610" width="7.42578125" style="120" customWidth="1"/>
    <col min="4611" max="4611" width="38.140625" style="120" customWidth="1"/>
    <col min="4612" max="4612" width="10" style="120" customWidth="1"/>
    <col min="4613" max="4613" width="12.42578125" style="120" customWidth="1"/>
    <col min="4614" max="4614" width="6.7109375" style="120" customWidth="1"/>
    <col min="4615" max="4615" width="12.5703125" style="120" customWidth="1"/>
    <col min="4616" max="4616" width="16" style="120" customWidth="1"/>
    <col min="4617" max="4617" width="12.140625" style="120" customWidth="1"/>
    <col min="4618" max="4618" width="11.7109375" style="120" customWidth="1"/>
    <col min="4619" max="4619" width="10.42578125" style="120" customWidth="1"/>
    <col min="4620" max="4864" width="9.140625" style="120"/>
    <col min="4865" max="4865" width="4.7109375" style="120" customWidth="1"/>
    <col min="4866" max="4866" width="7.42578125" style="120" customWidth="1"/>
    <col min="4867" max="4867" width="38.140625" style="120" customWidth="1"/>
    <col min="4868" max="4868" width="10" style="120" customWidth="1"/>
    <col min="4869" max="4869" width="12.42578125" style="120" customWidth="1"/>
    <col min="4870" max="4870" width="6.7109375" style="120" customWidth="1"/>
    <col min="4871" max="4871" width="12.5703125" style="120" customWidth="1"/>
    <col min="4872" max="4872" width="16" style="120" customWidth="1"/>
    <col min="4873" max="4873" width="12.140625" style="120" customWidth="1"/>
    <col min="4874" max="4874" width="11.7109375" style="120" customWidth="1"/>
    <col min="4875" max="4875" width="10.42578125" style="120" customWidth="1"/>
    <col min="4876" max="5120" width="9.140625" style="120"/>
    <col min="5121" max="5121" width="4.7109375" style="120" customWidth="1"/>
    <col min="5122" max="5122" width="7.42578125" style="120" customWidth="1"/>
    <col min="5123" max="5123" width="38.140625" style="120" customWidth="1"/>
    <col min="5124" max="5124" width="10" style="120" customWidth="1"/>
    <col min="5125" max="5125" width="12.42578125" style="120" customWidth="1"/>
    <col min="5126" max="5126" width="6.7109375" style="120" customWidth="1"/>
    <col min="5127" max="5127" width="12.5703125" style="120" customWidth="1"/>
    <col min="5128" max="5128" width="16" style="120" customWidth="1"/>
    <col min="5129" max="5129" width="12.140625" style="120" customWidth="1"/>
    <col min="5130" max="5130" width="11.7109375" style="120" customWidth="1"/>
    <col min="5131" max="5131" width="10.42578125" style="120" customWidth="1"/>
    <col min="5132" max="5376" width="9.140625" style="120"/>
    <col min="5377" max="5377" width="4.7109375" style="120" customWidth="1"/>
    <col min="5378" max="5378" width="7.42578125" style="120" customWidth="1"/>
    <col min="5379" max="5379" width="38.140625" style="120" customWidth="1"/>
    <col min="5380" max="5380" width="10" style="120" customWidth="1"/>
    <col min="5381" max="5381" width="12.42578125" style="120" customWidth="1"/>
    <col min="5382" max="5382" width="6.7109375" style="120" customWidth="1"/>
    <col min="5383" max="5383" width="12.5703125" style="120" customWidth="1"/>
    <col min="5384" max="5384" width="16" style="120" customWidth="1"/>
    <col min="5385" max="5385" width="12.140625" style="120" customWidth="1"/>
    <col min="5386" max="5386" width="11.7109375" style="120" customWidth="1"/>
    <col min="5387" max="5387" width="10.42578125" style="120" customWidth="1"/>
    <col min="5388" max="5632" width="9.140625" style="120"/>
    <col min="5633" max="5633" width="4.7109375" style="120" customWidth="1"/>
    <col min="5634" max="5634" width="7.42578125" style="120" customWidth="1"/>
    <col min="5635" max="5635" width="38.140625" style="120" customWidth="1"/>
    <col min="5636" max="5636" width="10" style="120" customWidth="1"/>
    <col min="5637" max="5637" width="12.42578125" style="120" customWidth="1"/>
    <col min="5638" max="5638" width="6.7109375" style="120" customWidth="1"/>
    <col min="5639" max="5639" width="12.5703125" style="120" customWidth="1"/>
    <col min="5640" max="5640" width="16" style="120" customWidth="1"/>
    <col min="5641" max="5641" width="12.140625" style="120" customWidth="1"/>
    <col min="5642" max="5642" width="11.7109375" style="120" customWidth="1"/>
    <col min="5643" max="5643" width="10.42578125" style="120" customWidth="1"/>
    <col min="5644" max="5888" width="9.140625" style="120"/>
    <col min="5889" max="5889" width="4.7109375" style="120" customWidth="1"/>
    <col min="5890" max="5890" width="7.42578125" style="120" customWidth="1"/>
    <col min="5891" max="5891" width="38.140625" style="120" customWidth="1"/>
    <col min="5892" max="5892" width="10" style="120" customWidth="1"/>
    <col min="5893" max="5893" width="12.42578125" style="120" customWidth="1"/>
    <col min="5894" max="5894" width="6.7109375" style="120" customWidth="1"/>
    <col min="5895" max="5895" width="12.5703125" style="120" customWidth="1"/>
    <col min="5896" max="5896" width="16" style="120" customWidth="1"/>
    <col min="5897" max="5897" width="12.140625" style="120" customWidth="1"/>
    <col min="5898" max="5898" width="11.7109375" style="120" customWidth="1"/>
    <col min="5899" max="5899" width="10.42578125" style="120" customWidth="1"/>
    <col min="5900" max="6144" width="9.140625" style="120"/>
    <col min="6145" max="6145" width="4.7109375" style="120" customWidth="1"/>
    <col min="6146" max="6146" width="7.42578125" style="120" customWidth="1"/>
    <col min="6147" max="6147" width="38.140625" style="120" customWidth="1"/>
    <col min="6148" max="6148" width="10" style="120" customWidth="1"/>
    <col min="6149" max="6149" width="12.42578125" style="120" customWidth="1"/>
    <col min="6150" max="6150" width="6.7109375" style="120" customWidth="1"/>
    <col min="6151" max="6151" width="12.5703125" style="120" customWidth="1"/>
    <col min="6152" max="6152" width="16" style="120" customWidth="1"/>
    <col min="6153" max="6153" width="12.140625" style="120" customWidth="1"/>
    <col min="6154" max="6154" width="11.7109375" style="120" customWidth="1"/>
    <col min="6155" max="6155" width="10.42578125" style="120" customWidth="1"/>
    <col min="6156" max="6400" width="9.140625" style="120"/>
    <col min="6401" max="6401" width="4.7109375" style="120" customWidth="1"/>
    <col min="6402" max="6402" width="7.42578125" style="120" customWidth="1"/>
    <col min="6403" max="6403" width="38.140625" style="120" customWidth="1"/>
    <col min="6404" max="6404" width="10" style="120" customWidth="1"/>
    <col min="6405" max="6405" width="12.42578125" style="120" customWidth="1"/>
    <col min="6406" max="6406" width="6.7109375" style="120" customWidth="1"/>
    <col min="6407" max="6407" width="12.5703125" style="120" customWidth="1"/>
    <col min="6408" max="6408" width="16" style="120" customWidth="1"/>
    <col min="6409" max="6409" width="12.140625" style="120" customWidth="1"/>
    <col min="6410" max="6410" width="11.7109375" style="120" customWidth="1"/>
    <col min="6411" max="6411" width="10.42578125" style="120" customWidth="1"/>
    <col min="6412" max="6656" width="9.140625" style="120"/>
    <col min="6657" max="6657" width="4.7109375" style="120" customWidth="1"/>
    <col min="6658" max="6658" width="7.42578125" style="120" customWidth="1"/>
    <col min="6659" max="6659" width="38.140625" style="120" customWidth="1"/>
    <col min="6660" max="6660" width="10" style="120" customWidth="1"/>
    <col min="6661" max="6661" width="12.42578125" style="120" customWidth="1"/>
    <col min="6662" max="6662" width="6.7109375" style="120" customWidth="1"/>
    <col min="6663" max="6663" width="12.5703125" style="120" customWidth="1"/>
    <col min="6664" max="6664" width="16" style="120" customWidth="1"/>
    <col min="6665" max="6665" width="12.140625" style="120" customWidth="1"/>
    <col min="6666" max="6666" width="11.7109375" style="120" customWidth="1"/>
    <col min="6667" max="6667" width="10.42578125" style="120" customWidth="1"/>
    <col min="6668" max="6912" width="9.140625" style="120"/>
    <col min="6913" max="6913" width="4.7109375" style="120" customWidth="1"/>
    <col min="6914" max="6914" width="7.42578125" style="120" customWidth="1"/>
    <col min="6915" max="6915" width="38.140625" style="120" customWidth="1"/>
    <col min="6916" max="6916" width="10" style="120" customWidth="1"/>
    <col min="6917" max="6917" width="12.42578125" style="120" customWidth="1"/>
    <col min="6918" max="6918" width="6.7109375" style="120" customWidth="1"/>
    <col min="6919" max="6919" width="12.5703125" style="120" customWidth="1"/>
    <col min="6920" max="6920" width="16" style="120" customWidth="1"/>
    <col min="6921" max="6921" width="12.140625" style="120" customWidth="1"/>
    <col min="6922" max="6922" width="11.7109375" style="120" customWidth="1"/>
    <col min="6923" max="6923" width="10.42578125" style="120" customWidth="1"/>
    <col min="6924" max="7168" width="9.140625" style="120"/>
    <col min="7169" max="7169" width="4.7109375" style="120" customWidth="1"/>
    <col min="7170" max="7170" width="7.42578125" style="120" customWidth="1"/>
    <col min="7171" max="7171" width="38.140625" style="120" customWidth="1"/>
    <col min="7172" max="7172" width="10" style="120" customWidth="1"/>
    <col min="7173" max="7173" width="12.42578125" style="120" customWidth="1"/>
    <col min="7174" max="7174" width="6.7109375" style="120" customWidth="1"/>
    <col min="7175" max="7175" width="12.5703125" style="120" customWidth="1"/>
    <col min="7176" max="7176" width="16" style="120" customWidth="1"/>
    <col min="7177" max="7177" width="12.140625" style="120" customWidth="1"/>
    <col min="7178" max="7178" width="11.7109375" style="120" customWidth="1"/>
    <col min="7179" max="7179" width="10.42578125" style="120" customWidth="1"/>
    <col min="7180" max="7424" width="9.140625" style="120"/>
    <col min="7425" max="7425" width="4.7109375" style="120" customWidth="1"/>
    <col min="7426" max="7426" width="7.42578125" style="120" customWidth="1"/>
    <col min="7427" max="7427" width="38.140625" style="120" customWidth="1"/>
    <col min="7428" max="7428" width="10" style="120" customWidth="1"/>
    <col min="7429" max="7429" width="12.42578125" style="120" customWidth="1"/>
    <col min="7430" max="7430" width="6.7109375" style="120" customWidth="1"/>
    <col min="7431" max="7431" width="12.5703125" style="120" customWidth="1"/>
    <col min="7432" max="7432" width="16" style="120" customWidth="1"/>
    <col min="7433" max="7433" width="12.140625" style="120" customWidth="1"/>
    <col min="7434" max="7434" width="11.7109375" style="120" customWidth="1"/>
    <col min="7435" max="7435" width="10.42578125" style="120" customWidth="1"/>
    <col min="7436" max="7680" width="9.140625" style="120"/>
    <col min="7681" max="7681" width="4.7109375" style="120" customWidth="1"/>
    <col min="7682" max="7682" width="7.42578125" style="120" customWidth="1"/>
    <col min="7683" max="7683" width="38.140625" style="120" customWidth="1"/>
    <col min="7684" max="7684" width="10" style="120" customWidth="1"/>
    <col min="7685" max="7685" width="12.42578125" style="120" customWidth="1"/>
    <col min="7686" max="7686" width="6.7109375" style="120" customWidth="1"/>
    <col min="7687" max="7687" width="12.5703125" style="120" customWidth="1"/>
    <col min="7688" max="7688" width="16" style="120" customWidth="1"/>
    <col min="7689" max="7689" width="12.140625" style="120" customWidth="1"/>
    <col min="7690" max="7690" width="11.7109375" style="120" customWidth="1"/>
    <col min="7691" max="7691" width="10.42578125" style="120" customWidth="1"/>
    <col min="7692" max="7936" width="9.140625" style="120"/>
    <col min="7937" max="7937" width="4.7109375" style="120" customWidth="1"/>
    <col min="7938" max="7938" width="7.42578125" style="120" customWidth="1"/>
    <col min="7939" max="7939" width="38.140625" style="120" customWidth="1"/>
    <col min="7940" max="7940" width="10" style="120" customWidth="1"/>
    <col min="7941" max="7941" width="12.42578125" style="120" customWidth="1"/>
    <col min="7942" max="7942" width="6.7109375" style="120" customWidth="1"/>
    <col min="7943" max="7943" width="12.5703125" style="120" customWidth="1"/>
    <col min="7944" max="7944" width="16" style="120" customWidth="1"/>
    <col min="7945" max="7945" width="12.140625" style="120" customWidth="1"/>
    <col min="7946" max="7946" width="11.7109375" style="120" customWidth="1"/>
    <col min="7947" max="7947" width="10.42578125" style="120" customWidth="1"/>
    <col min="7948" max="8192" width="9.140625" style="120"/>
    <col min="8193" max="8193" width="4.7109375" style="120" customWidth="1"/>
    <col min="8194" max="8194" width="7.42578125" style="120" customWidth="1"/>
    <col min="8195" max="8195" width="38.140625" style="120" customWidth="1"/>
    <col min="8196" max="8196" width="10" style="120" customWidth="1"/>
    <col min="8197" max="8197" width="12.42578125" style="120" customWidth="1"/>
    <col min="8198" max="8198" width="6.7109375" style="120" customWidth="1"/>
    <col min="8199" max="8199" width="12.5703125" style="120" customWidth="1"/>
    <col min="8200" max="8200" width="16" style="120" customWidth="1"/>
    <col min="8201" max="8201" width="12.140625" style="120" customWidth="1"/>
    <col min="8202" max="8202" width="11.7109375" style="120" customWidth="1"/>
    <col min="8203" max="8203" width="10.42578125" style="120" customWidth="1"/>
    <col min="8204" max="8448" width="9.140625" style="120"/>
    <col min="8449" max="8449" width="4.7109375" style="120" customWidth="1"/>
    <col min="8450" max="8450" width="7.42578125" style="120" customWidth="1"/>
    <col min="8451" max="8451" width="38.140625" style="120" customWidth="1"/>
    <col min="8452" max="8452" width="10" style="120" customWidth="1"/>
    <col min="8453" max="8453" width="12.42578125" style="120" customWidth="1"/>
    <col min="8454" max="8454" width="6.7109375" style="120" customWidth="1"/>
    <col min="8455" max="8455" width="12.5703125" style="120" customWidth="1"/>
    <col min="8456" max="8456" width="16" style="120" customWidth="1"/>
    <col min="8457" max="8457" width="12.140625" style="120" customWidth="1"/>
    <col min="8458" max="8458" width="11.7109375" style="120" customWidth="1"/>
    <col min="8459" max="8459" width="10.42578125" style="120" customWidth="1"/>
    <col min="8460" max="8704" width="9.140625" style="120"/>
    <col min="8705" max="8705" width="4.7109375" style="120" customWidth="1"/>
    <col min="8706" max="8706" width="7.42578125" style="120" customWidth="1"/>
    <col min="8707" max="8707" width="38.140625" style="120" customWidth="1"/>
    <col min="8708" max="8708" width="10" style="120" customWidth="1"/>
    <col min="8709" max="8709" width="12.42578125" style="120" customWidth="1"/>
    <col min="8710" max="8710" width="6.7109375" style="120" customWidth="1"/>
    <col min="8711" max="8711" width="12.5703125" style="120" customWidth="1"/>
    <col min="8712" max="8712" width="16" style="120" customWidth="1"/>
    <col min="8713" max="8713" width="12.140625" style="120" customWidth="1"/>
    <col min="8714" max="8714" width="11.7109375" style="120" customWidth="1"/>
    <col min="8715" max="8715" width="10.42578125" style="120" customWidth="1"/>
    <col min="8716" max="8960" width="9.140625" style="120"/>
    <col min="8961" max="8961" width="4.7109375" style="120" customWidth="1"/>
    <col min="8962" max="8962" width="7.42578125" style="120" customWidth="1"/>
    <col min="8963" max="8963" width="38.140625" style="120" customWidth="1"/>
    <col min="8964" max="8964" width="10" style="120" customWidth="1"/>
    <col min="8965" max="8965" width="12.42578125" style="120" customWidth="1"/>
    <col min="8966" max="8966" width="6.7109375" style="120" customWidth="1"/>
    <col min="8967" max="8967" width="12.5703125" style="120" customWidth="1"/>
    <col min="8968" max="8968" width="16" style="120" customWidth="1"/>
    <col min="8969" max="8969" width="12.140625" style="120" customWidth="1"/>
    <col min="8970" max="8970" width="11.7109375" style="120" customWidth="1"/>
    <col min="8971" max="8971" width="10.42578125" style="120" customWidth="1"/>
    <col min="8972" max="9216" width="9.140625" style="120"/>
    <col min="9217" max="9217" width="4.7109375" style="120" customWidth="1"/>
    <col min="9218" max="9218" width="7.42578125" style="120" customWidth="1"/>
    <col min="9219" max="9219" width="38.140625" style="120" customWidth="1"/>
    <col min="9220" max="9220" width="10" style="120" customWidth="1"/>
    <col min="9221" max="9221" width="12.42578125" style="120" customWidth="1"/>
    <col min="9222" max="9222" width="6.7109375" style="120" customWidth="1"/>
    <col min="9223" max="9223" width="12.5703125" style="120" customWidth="1"/>
    <col min="9224" max="9224" width="16" style="120" customWidth="1"/>
    <col min="9225" max="9225" width="12.140625" style="120" customWidth="1"/>
    <col min="9226" max="9226" width="11.7109375" style="120" customWidth="1"/>
    <col min="9227" max="9227" width="10.42578125" style="120" customWidth="1"/>
    <col min="9228" max="9472" width="9.140625" style="120"/>
    <col min="9473" max="9473" width="4.7109375" style="120" customWidth="1"/>
    <col min="9474" max="9474" width="7.42578125" style="120" customWidth="1"/>
    <col min="9475" max="9475" width="38.140625" style="120" customWidth="1"/>
    <col min="9476" max="9476" width="10" style="120" customWidth="1"/>
    <col min="9477" max="9477" width="12.42578125" style="120" customWidth="1"/>
    <col min="9478" max="9478" width="6.7109375" style="120" customWidth="1"/>
    <col min="9479" max="9479" width="12.5703125" style="120" customWidth="1"/>
    <col min="9480" max="9480" width="16" style="120" customWidth="1"/>
    <col min="9481" max="9481" width="12.140625" style="120" customWidth="1"/>
    <col min="9482" max="9482" width="11.7109375" style="120" customWidth="1"/>
    <col min="9483" max="9483" width="10.42578125" style="120" customWidth="1"/>
    <col min="9484" max="9728" width="9.140625" style="120"/>
    <col min="9729" max="9729" width="4.7109375" style="120" customWidth="1"/>
    <col min="9730" max="9730" width="7.42578125" style="120" customWidth="1"/>
    <col min="9731" max="9731" width="38.140625" style="120" customWidth="1"/>
    <col min="9732" max="9732" width="10" style="120" customWidth="1"/>
    <col min="9733" max="9733" width="12.42578125" style="120" customWidth="1"/>
    <col min="9734" max="9734" width="6.7109375" style="120" customWidth="1"/>
    <col min="9735" max="9735" width="12.5703125" style="120" customWidth="1"/>
    <col min="9736" max="9736" width="16" style="120" customWidth="1"/>
    <col min="9737" max="9737" width="12.140625" style="120" customWidth="1"/>
    <col min="9738" max="9738" width="11.7109375" style="120" customWidth="1"/>
    <col min="9739" max="9739" width="10.42578125" style="120" customWidth="1"/>
    <col min="9740" max="9984" width="9.140625" style="120"/>
    <col min="9985" max="9985" width="4.7109375" style="120" customWidth="1"/>
    <col min="9986" max="9986" width="7.42578125" style="120" customWidth="1"/>
    <col min="9987" max="9987" width="38.140625" style="120" customWidth="1"/>
    <col min="9988" max="9988" width="10" style="120" customWidth="1"/>
    <col min="9989" max="9989" width="12.42578125" style="120" customWidth="1"/>
    <col min="9990" max="9990" width="6.7109375" style="120" customWidth="1"/>
    <col min="9991" max="9991" width="12.5703125" style="120" customWidth="1"/>
    <col min="9992" max="9992" width="16" style="120" customWidth="1"/>
    <col min="9993" max="9993" width="12.140625" style="120" customWidth="1"/>
    <col min="9994" max="9994" width="11.7109375" style="120" customWidth="1"/>
    <col min="9995" max="9995" width="10.42578125" style="120" customWidth="1"/>
    <col min="9996" max="10240" width="9.140625" style="120"/>
    <col min="10241" max="10241" width="4.7109375" style="120" customWidth="1"/>
    <col min="10242" max="10242" width="7.42578125" style="120" customWidth="1"/>
    <col min="10243" max="10243" width="38.140625" style="120" customWidth="1"/>
    <col min="10244" max="10244" width="10" style="120" customWidth="1"/>
    <col min="10245" max="10245" width="12.42578125" style="120" customWidth="1"/>
    <col min="10246" max="10246" width="6.7109375" style="120" customWidth="1"/>
    <col min="10247" max="10247" width="12.5703125" style="120" customWidth="1"/>
    <col min="10248" max="10248" width="16" style="120" customWidth="1"/>
    <col min="10249" max="10249" width="12.140625" style="120" customWidth="1"/>
    <col min="10250" max="10250" width="11.7109375" style="120" customWidth="1"/>
    <col min="10251" max="10251" width="10.42578125" style="120" customWidth="1"/>
    <col min="10252" max="10496" width="9.140625" style="120"/>
    <col min="10497" max="10497" width="4.7109375" style="120" customWidth="1"/>
    <col min="10498" max="10498" width="7.42578125" style="120" customWidth="1"/>
    <col min="10499" max="10499" width="38.140625" style="120" customWidth="1"/>
    <col min="10500" max="10500" width="10" style="120" customWidth="1"/>
    <col min="10501" max="10501" width="12.42578125" style="120" customWidth="1"/>
    <col min="10502" max="10502" width="6.7109375" style="120" customWidth="1"/>
    <col min="10503" max="10503" width="12.5703125" style="120" customWidth="1"/>
    <col min="10504" max="10504" width="16" style="120" customWidth="1"/>
    <col min="10505" max="10505" width="12.140625" style="120" customWidth="1"/>
    <col min="10506" max="10506" width="11.7109375" style="120" customWidth="1"/>
    <col min="10507" max="10507" width="10.42578125" style="120" customWidth="1"/>
    <col min="10508" max="10752" width="9.140625" style="120"/>
    <col min="10753" max="10753" width="4.7109375" style="120" customWidth="1"/>
    <col min="10754" max="10754" width="7.42578125" style="120" customWidth="1"/>
    <col min="10755" max="10755" width="38.140625" style="120" customWidth="1"/>
    <col min="10756" max="10756" width="10" style="120" customWidth="1"/>
    <col min="10757" max="10757" width="12.42578125" style="120" customWidth="1"/>
    <col min="10758" max="10758" width="6.7109375" style="120" customWidth="1"/>
    <col min="10759" max="10759" width="12.5703125" style="120" customWidth="1"/>
    <col min="10760" max="10760" width="16" style="120" customWidth="1"/>
    <col min="10761" max="10761" width="12.140625" style="120" customWidth="1"/>
    <col min="10762" max="10762" width="11.7109375" style="120" customWidth="1"/>
    <col min="10763" max="10763" width="10.42578125" style="120" customWidth="1"/>
    <col min="10764" max="11008" width="9.140625" style="120"/>
    <col min="11009" max="11009" width="4.7109375" style="120" customWidth="1"/>
    <col min="11010" max="11010" width="7.42578125" style="120" customWidth="1"/>
    <col min="11011" max="11011" width="38.140625" style="120" customWidth="1"/>
    <col min="11012" max="11012" width="10" style="120" customWidth="1"/>
    <col min="11013" max="11013" width="12.42578125" style="120" customWidth="1"/>
    <col min="11014" max="11014" width="6.7109375" style="120" customWidth="1"/>
    <col min="11015" max="11015" width="12.5703125" style="120" customWidth="1"/>
    <col min="11016" max="11016" width="16" style="120" customWidth="1"/>
    <col min="11017" max="11017" width="12.140625" style="120" customWidth="1"/>
    <col min="11018" max="11018" width="11.7109375" style="120" customWidth="1"/>
    <col min="11019" max="11019" width="10.42578125" style="120" customWidth="1"/>
    <col min="11020" max="11264" width="9.140625" style="120"/>
    <col min="11265" max="11265" width="4.7109375" style="120" customWidth="1"/>
    <col min="11266" max="11266" width="7.42578125" style="120" customWidth="1"/>
    <col min="11267" max="11267" width="38.140625" style="120" customWidth="1"/>
    <col min="11268" max="11268" width="10" style="120" customWidth="1"/>
    <col min="11269" max="11269" width="12.42578125" style="120" customWidth="1"/>
    <col min="11270" max="11270" width="6.7109375" style="120" customWidth="1"/>
    <col min="11271" max="11271" width="12.5703125" style="120" customWidth="1"/>
    <col min="11272" max="11272" width="16" style="120" customWidth="1"/>
    <col min="11273" max="11273" width="12.140625" style="120" customWidth="1"/>
    <col min="11274" max="11274" width="11.7109375" style="120" customWidth="1"/>
    <col min="11275" max="11275" width="10.42578125" style="120" customWidth="1"/>
    <col min="11276" max="11520" width="9.140625" style="120"/>
    <col min="11521" max="11521" width="4.7109375" style="120" customWidth="1"/>
    <col min="11522" max="11522" width="7.42578125" style="120" customWidth="1"/>
    <col min="11523" max="11523" width="38.140625" style="120" customWidth="1"/>
    <col min="11524" max="11524" width="10" style="120" customWidth="1"/>
    <col min="11525" max="11525" width="12.42578125" style="120" customWidth="1"/>
    <col min="11526" max="11526" width="6.7109375" style="120" customWidth="1"/>
    <col min="11527" max="11527" width="12.5703125" style="120" customWidth="1"/>
    <col min="11528" max="11528" width="16" style="120" customWidth="1"/>
    <col min="11529" max="11529" width="12.140625" style="120" customWidth="1"/>
    <col min="11530" max="11530" width="11.7109375" style="120" customWidth="1"/>
    <col min="11531" max="11531" width="10.42578125" style="120" customWidth="1"/>
    <col min="11532" max="11776" width="9.140625" style="120"/>
    <col min="11777" max="11777" width="4.7109375" style="120" customWidth="1"/>
    <col min="11778" max="11778" width="7.42578125" style="120" customWidth="1"/>
    <col min="11779" max="11779" width="38.140625" style="120" customWidth="1"/>
    <col min="11780" max="11780" width="10" style="120" customWidth="1"/>
    <col min="11781" max="11781" width="12.42578125" style="120" customWidth="1"/>
    <col min="11782" max="11782" width="6.7109375" style="120" customWidth="1"/>
    <col min="11783" max="11783" width="12.5703125" style="120" customWidth="1"/>
    <col min="11784" max="11784" width="16" style="120" customWidth="1"/>
    <col min="11785" max="11785" width="12.140625" style="120" customWidth="1"/>
    <col min="11786" max="11786" width="11.7109375" style="120" customWidth="1"/>
    <col min="11787" max="11787" width="10.42578125" style="120" customWidth="1"/>
    <col min="11788" max="12032" width="9.140625" style="120"/>
    <col min="12033" max="12033" width="4.7109375" style="120" customWidth="1"/>
    <col min="12034" max="12034" width="7.42578125" style="120" customWidth="1"/>
    <col min="12035" max="12035" width="38.140625" style="120" customWidth="1"/>
    <col min="12036" max="12036" width="10" style="120" customWidth="1"/>
    <col min="12037" max="12037" width="12.42578125" style="120" customWidth="1"/>
    <col min="12038" max="12038" width="6.7109375" style="120" customWidth="1"/>
    <col min="12039" max="12039" width="12.5703125" style="120" customWidth="1"/>
    <col min="12040" max="12040" width="16" style="120" customWidth="1"/>
    <col min="12041" max="12041" width="12.140625" style="120" customWidth="1"/>
    <col min="12042" max="12042" width="11.7109375" style="120" customWidth="1"/>
    <col min="12043" max="12043" width="10.42578125" style="120" customWidth="1"/>
    <col min="12044" max="12288" width="9.140625" style="120"/>
    <col min="12289" max="12289" width="4.7109375" style="120" customWidth="1"/>
    <col min="12290" max="12290" width="7.42578125" style="120" customWidth="1"/>
    <col min="12291" max="12291" width="38.140625" style="120" customWidth="1"/>
    <col min="12292" max="12292" width="10" style="120" customWidth="1"/>
    <col min="12293" max="12293" width="12.42578125" style="120" customWidth="1"/>
    <col min="12294" max="12294" width="6.7109375" style="120" customWidth="1"/>
    <col min="12295" max="12295" width="12.5703125" style="120" customWidth="1"/>
    <col min="12296" max="12296" width="16" style="120" customWidth="1"/>
    <col min="12297" max="12297" width="12.140625" style="120" customWidth="1"/>
    <col min="12298" max="12298" width="11.7109375" style="120" customWidth="1"/>
    <col min="12299" max="12299" width="10.42578125" style="120" customWidth="1"/>
    <col min="12300" max="12544" width="9.140625" style="120"/>
    <col min="12545" max="12545" width="4.7109375" style="120" customWidth="1"/>
    <col min="12546" max="12546" width="7.42578125" style="120" customWidth="1"/>
    <col min="12547" max="12547" width="38.140625" style="120" customWidth="1"/>
    <col min="12548" max="12548" width="10" style="120" customWidth="1"/>
    <col min="12549" max="12549" width="12.42578125" style="120" customWidth="1"/>
    <col min="12550" max="12550" width="6.7109375" style="120" customWidth="1"/>
    <col min="12551" max="12551" width="12.5703125" style="120" customWidth="1"/>
    <col min="12552" max="12552" width="16" style="120" customWidth="1"/>
    <col min="12553" max="12553" width="12.140625" style="120" customWidth="1"/>
    <col min="12554" max="12554" width="11.7109375" style="120" customWidth="1"/>
    <col min="12555" max="12555" width="10.42578125" style="120" customWidth="1"/>
    <col min="12556" max="12800" width="9.140625" style="120"/>
    <col min="12801" max="12801" width="4.7109375" style="120" customWidth="1"/>
    <col min="12802" max="12802" width="7.42578125" style="120" customWidth="1"/>
    <col min="12803" max="12803" width="38.140625" style="120" customWidth="1"/>
    <col min="12804" max="12804" width="10" style="120" customWidth="1"/>
    <col min="12805" max="12805" width="12.42578125" style="120" customWidth="1"/>
    <col min="12806" max="12806" width="6.7109375" style="120" customWidth="1"/>
    <col min="12807" max="12807" width="12.5703125" style="120" customWidth="1"/>
    <col min="12808" max="12808" width="16" style="120" customWidth="1"/>
    <col min="12809" max="12809" width="12.140625" style="120" customWidth="1"/>
    <col min="12810" max="12810" width="11.7109375" style="120" customWidth="1"/>
    <col min="12811" max="12811" width="10.42578125" style="120" customWidth="1"/>
    <col min="12812" max="13056" width="9.140625" style="120"/>
    <col min="13057" max="13057" width="4.7109375" style="120" customWidth="1"/>
    <col min="13058" max="13058" width="7.42578125" style="120" customWidth="1"/>
    <col min="13059" max="13059" width="38.140625" style="120" customWidth="1"/>
    <col min="13060" max="13060" width="10" style="120" customWidth="1"/>
    <col min="13061" max="13061" width="12.42578125" style="120" customWidth="1"/>
    <col min="13062" max="13062" width="6.7109375" style="120" customWidth="1"/>
    <col min="13063" max="13063" width="12.5703125" style="120" customWidth="1"/>
    <col min="13064" max="13064" width="16" style="120" customWidth="1"/>
    <col min="13065" max="13065" width="12.140625" style="120" customWidth="1"/>
    <col min="13066" max="13066" width="11.7109375" style="120" customWidth="1"/>
    <col min="13067" max="13067" width="10.42578125" style="120" customWidth="1"/>
    <col min="13068" max="13312" width="9.140625" style="120"/>
    <col min="13313" max="13313" width="4.7109375" style="120" customWidth="1"/>
    <col min="13314" max="13314" width="7.42578125" style="120" customWidth="1"/>
    <col min="13315" max="13315" width="38.140625" style="120" customWidth="1"/>
    <col min="13316" max="13316" width="10" style="120" customWidth="1"/>
    <col min="13317" max="13317" width="12.42578125" style="120" customWidth="1"/>
    <col min="13318" max="13318" width="6.7109375" style="120" customWidth="1"/>
    <col min="13319" max="13319" width="12.5703125" style="120" customWidth="1"/>
    <col min="13320" max="13320" width="16" style="120" customWidth="1"/>
    <col min="13321" max="13321" width="12.140625" style="120" customWidth="1"/>
    <col min="13322" max="13322" width="11.7109375" style="120" customWidth="1"/>
    <col min="13323" max="13323" width="10.42578125" style="120" customWidth="1"/>
    <col min="13324" max="13568" width="9.140625" style="120"/>
    <col min="13569" max="13569" width="4.7109375" style="120" customWidth="1"/>
    <col min="13570" max="13570" width="7.42578125" style="120" customWidth="1"/>
    <col min="13571" max="13571" width="38.140625" style="120" customWidth="1"/>
    <col min="13572" max="13572" width="10" style="120" customWidth="1"/>
    <col min="13573" max="13573" width="12.42578125" style="120" customWidth="1"/>
    <col min="13574" max="13574" width="6.7109375" style="120" customWidth="1"/>
    <col min="13575" max="13575" width="12.5703125" style="120" customWidth="1"/>
    <col min="13576" max="13576" width="16" style="120" customWidth="1"/>
    <col min="13577" max="13577" width="12.140625" style="120" customWidth="1"/>
    <col min="13578" max="13578" width="11.7109375" style="120" customWidth="1"/>
    <col min="13579" max="13579" width="10.42578125" style="120" customWidth="1"/>
    <col min="13580" max="13824" width="9.140625" style="120"/>
    <col min="13825" max="13825" width="4.7109375" style="120" customWidth="1"/>
    <col min="13826" max="13826" width="7.42578125" style="120" customWidth="1"/>
    <col min="13827" max="13827" width="38.140625" style="120" customWidth="1"/>
    <col min="13828" max="13828" width="10" style="120" customWidth="1"/>
    <col min="13829" max="13829" width="12.42578125" style="120" customWidth="1"/>
    <col min="13830" max="13830" width="6.7109375" style="120" customWidth="1"/>
    <col min="13831" max="13831" width="12.5703125" style="120" customWidth="1"/>
    <col min="13832" max="13832" width="16" style="120" customWidth="1"/>
    <col min="13833" max="13833" width="12.140625" style="120" customWidth="1"/>
    <col min="13834" max="13834" width="11.7109375" style="120" customWidth="1"/>
    <col min="13835" max="13835" width="10.42578125" style="120" customWidth="1"/>
    <col min="13836" max="14080" width="9.140625" style="120"/>
    <col min="14081" max="14081" width="4.7109375" style="120" customWidth="1"/>
    <col min="14082" max="14082" width="7.42578125" style="120" customWidth="1"/>
    <col min="14083" max="14083" width="38.140625" style="120" customWidth="1"/>
    <col min="14084" max="14084" width="10" style="120" customWidth="1"/>
    <col min="14085" max="14085" width="12.42578125" style="120" customWidth="1"/>
    <col min="14086" max="14086" width="6.7109375" style="120" customWidth="1"/>
    <col min="14087" max="14087" width="12.5703125" style="120" customWidth="1"/>
    <col min="14088" max="14088" width="16" style="120" customWidth="1"/>
    <col min="14089" max="14089" width="12.140625" style="120" customWidth="1"/>
    <col min="14090" max="14090" width="11.7109375" style="120" customWidth="1"/>
    <col min="14091" max="14091" width="10.42578125" style="120" customWidth="1"/>
    <col min="14092" max="14336" width="9.140625" style="120"/>
    <col min="14337" max="14337" width="4.7109375" style="120" customWidth="1"/>
    <col min="14338" max="14338" width="7.42578125" style="120" customWidth="1"/>
    <col min="14339" max="14339" width="38.140625" style="120" customWidth="1"/>
    <col min="14340" max="14340" width="10" style="120" customWidth="1"/>
    <col min="14341" max="14341" width="12.42578125" style="120" customWidth="1"/>
    <col min="14342" max="14342" width="6.7109375" style="120" customWidth="1"/>
    <col min="14343" max="14343" width="12.5703125" style="120" customWidth="1"/>
    <col min="14344" max="14344" width="16" style="120" customWidth="1"/>
    <col min="14345" max="14345" width="12.140625" style="120" customWidth="1"/>
    <col min="14346" max="14346" width="11.7109375" style="120" customWidth="1"/>
    <col min="14347" max="14347" width="10.42578125" style="120" customWidth="1"/>
    <col min="14348" max="14592" width="9.140625" style="120"/>
    <col min="14593" max="14593" width="4.7109375" style="120" customWidth="1"/>
    <col min="14594" max="14594" width="7.42578125" style="120" customWidth="1"/>
    <col min="14595" max="14595" width="38.140625" style="120" customWidth="1"/>
    <col min="14596" max="14596" width="10" style="120" customWidth="1"/>
    <col min="14597" max="14597" width="12.42578125" style="120" customWidth="1"/>
    <col min="14598" max="14598" width="6.7109375" style="120" customWidth="1"/>
    <col min="14599" max="14599" width="12.5703125" style="120" customWidth="1"/>
    <col min="14600" max="14600" width="16" style="120" customWidth="1"/>
    <col min="14601" max="14601" width="12.140625" style="120" customWidth="1"/>
    <col min="14602" max="14602" width="11.7109375" style="120" customWidth="1"/>
    <col min="14603" max="14603" width="10.42578125" style="120" customWidth="1"/>
    <col min="14604" max="14848" width="9.140625" style="120"/>
    <col min="14849" max="14849" width="4.7109375" style="120" customWidth="1"/>
    <col min="14850" max="14850" width="7.42578125" style="120" customWidth="1"/>
    <col min="14851" max="14851" width="38.140625" style="120" customWidth="1"/>
    <col min="14852" max="14852" width="10" style="120" customWidth="1"/>
    <col min="14853" max="14853" width="12.42578125" style="120" customWidth="1"/>
    <col min="14854" max="14854" width="6.7109375" style="120" customWidth="1"/>
    <col min="14855" max="14855" width="12.5703125" style="120" customWidth="1"/>
    <col min="14856" max="14856" width="16" style="120" customWidth="1"/>
    <col min="14857" max="14857" width="12.140625" style="120" customWidth="1"/>
    <col min="14858" max="14858" width="11.7109375" style="120" customWidth="1"/>
    <col min="14859" max="14859" width="10.42578125" style="120" customWidth="1"/>
    <col min="14860" max="15104" width="9.140625" style="120"/>
    <col min="15105" max="15105" width="4.7109375" style="120" customWidth="1"/>
    <col min="15106" max="15106" width="7.42578125" style="120" customWidth="1"/>
    <col min="15107" max="15107" width="38.140625" style="120" customWidth="1"/>
    <col min="15108" max="15108" width="10" style="120" customWidth="1"/>
    <col min="15109" max="15109" width="12.42578125" style="120" customWidth="1"/>
    <col min="15110" max="15110" width="6.7109375" style="120" customWidth="1"/>
    <col min="15111" max="15111" width="12.5703125" style="120" customWidth="1"/>
    <col min="15112" max="15112" width="16" style="120" customWidth="1"/>
    <col min="15113" max="15113" width="12.140625" style="120" customWidth="1"/>
    <col min="15114" max="15114" width="11.7109375" style="120" customWidth="1"/>
    <col min="15115" max="15115" width="10.42578125" style="120" customWidth="1"/>
    <col min="15116" max="15360" width="9.140625" style="120"/>
    <col min="15361" max="15361" width="4.7109375" style="120" customWidth="1"/>
    <col min="15362" max="15362" width="7.42578125" style="120" customWidth="1"/>
    <col min="15363" max="15363" width="38.140625" style="120" customWidth="1"/>
    <col min="15364" max="15364" width="10" style="120" customWidth="1"/>
    <col min="15365" max="15365" width="12.42578125" style="120" customWidth="1"/>
    <col min="15366" max="15366" width="6.7109375" style="120" customWidth="1"/>
    <col min="15367" max="15367" width="12.5703125" style="120" customWidth="1"/>
    <col min="15368" max="15368" width="16" style="120" customWidth="1"/>
    <col min="15369" max="15369" width="12.140625" style="120" customWidth="1"/>
    <col min="15370" max="15370" width="11.7109375" style="120" customWidth="1"/>
    <col min="15371" max="15371" width="10.42578125" style="120" customWidth="1"/>
    <col min="15372" max="15616" width="9.140625" style="120"/>
    <col min="15617" max="15617" width="4.7109375" style="120" customWidth="1"/>
    <col min="15618" max="15618" width="7.42578125" style="120" customWidth="1"/>
    <col min="15619" max="15619" width="38.140625" style="120" customWidth="1"/>
    <col min="15620" max="15620" width="10" style="120" customWidth="1"/>
    <col min="15621" max="15621" width="12.42578125" style="120" customWidth="1"/>
    <col min="15622" max="15622" width="6.7109375" style="120" customWidth="1"/>
    <col min="15623" max="15623" width="12.5703125" style="120" customWidth="1"/>
    <col min="15624" max="15624" width="16" style="120" customWidth="1"/>
    <col min="15625" max="15625" width="12.140625" style="120" customWidth="1"/>
    <col min="15626" max="15626" width="11.7109375" style="120" customWidth="1"/>
    <col min="15627" max="15627" width="10.42578125" style="120" customWidth="1"/>
    <col min="15628" max="15872" width="9.140625" style="120"/>
    <col min="15873" max="15873" width="4.7109375" style="120" customWidth="1"/>
    <col min="15874" max="15874" width="7.42578125" style="120" customWidth="1"/>
    <col min="15875" max="15875" width="38.140625" style="120" customWidth="1"/>
    <col min="15876" max="15876" width="10" style="120" customWidth="1"/>
    <col min="15877" max="15877" width="12.42578125" style="120" customWidth="1"/>
    <col min="15878" max="15878" width="6.7109375" style="120" customWidth="1"/>
    <col min="15879" max="15879" width="12.5703125" style="120" customWidth="1"/>
    <col min="15880" max="15880" width="16" style="120" customWidth="1"/>
    <col min="15881" max="15881" width="12.140625" style="120" customWidth="1"/>
    <col min="15882" max="15882" width="11.7109375" style="120" customWidth="1"/>
    <col min="15883" max="15883" width="10.42578125" style="120" customWidth="1"/>
    <col min="15884" max="16128" width="9.140625" style="120"/>
    <col min="16129" max="16129" width="4.7109375" style="120" customWidth="1"/>
    <col min="16130" max="16130" width="7.42578125" style="120" customWidth="1"/>
    <col min="16131" max="16131" width="38.140625" style="120" customWidth="1"/>
    <col min="16132" max="16132" width="10" style="120" customWidth="1"/>
    <col min="16133" max="16133" width="12.42578125" style="120" customWidth="1"/>
    <col min="16134" max="16134" width="6.7109375" style="120" customWidth="1"/>
    <col min="16135" max="16135" width="12.5703125" style="120" customWidth="1"/>
    <col min="16136" max="16136" width="16" style="120" customWidth="1"/>
    <col min="16137" max="16137" width="12.140625" style="120" customWidth="1"/>
    <col min="16138" max="16138" width="11.7109375" style="120" customWidth="1"/>
    <col min="16139" max="16139" width="10.42578125" style="120" customWidth="1"/>
    <col min="16140" max="16384" width="9.140625" style="120"/>
  </cols>
  <sheetData>
    <row r="1" spans="1:11" ht="21" customHeight="1" x14ac:dyDescent="0.2">
      <c r="A1" s="433" t="s">
        <v>189</v>
      </c>
      <c r="B1" s="433"/>
      <c r="C1" s="433"/>
      <c r="D1" s="433"/>
      <c r="E1" s="433"/>
      <c r="F1" s="433"/>
      <c r="G1" s="433"/>
      <c r="H1" s="433"/>
      <c r="I1" s="433"/>
      <c r="J1" s="433"/>
      <c r="K1" s="119" t="s">
        <v>190</v>
      </c>
    </row>
    <row r="2" spans="1:11" ht="15" customHeight="1" x14ac:dyDescent="0.2">
      <c r="C2" s="119"/>
    </row>
    <row r="3" spans="1:11" ht="12" customHeight="1" x14ac:dyDescent="0.2">
      <c r="A3" s="448" t="s">
        <v>2</v>
      </c>
      <c r="B3" s="448" t="s">
        <v>64</v>
      </c>
      <c r="C3" s="450" t="s">
        <v>174</v>
      </c>
      <c r="D3" s="452" t="s">
        <v>4</v>
      </c>
      <c r="E3" s="453"/>
      <c r="F3" s="454"/>
      <c r="G3" s="446" t="s">
        <v>191</v>
      </c>
      <c r="H3" s="203" t="s">
        <v>192</v>
      </c>
      <c r="I3" s="446" t="s">
        <v>193</v>
      </c>
      <c r="J3" s="446" t="s">
        <v>194</v>
      </c>
      <c r="K3" s="446" t="s">
        <v>195</v>
      </c>
    </row>
    <row r="4" spans="1:11" ht="84" customHeight="1" x14ac:dyDescent="0.2">
      <c r="A4" s="449"/>
      <c r="B4" s="449"/>
      <c r="C4" s="451"/>
      <c r="D4" s="455"/>
      <c r="E4" s="456"/>
      <c r="F4" s="457"/>
      <c r="G4" s="447"/>
      <c r="H4" s="204" t="s">
        <v>196</v>
      </c>
      <c r="I4" s="447"/>
      <c r="J4" s="447"/>
      <c r="K4" s="447"/>
    </row>
    <row r="5" spans="1:11" ht="22.5" customHeight="1" x14ac:dyDescent="0.2">
      <c r="A5" s="205"/>
      <c r="B5" s="205"/>
      <c r="C5" s="206"/>
      <c r="D5" s="207" t="s">
        <v>197</v>
      </c>
      <c r="E5" s="208" t="s">
        <v>6</v>
      </c>
      <c r="F5" s="209" t="s">
        <v>66</v>
      </c>
      <c r="G5" s="210"/>
      <c r="H5" s="210"/>
      <c r="I5" s="210"/>
      <c r="J5" s="210"/>
      <c r="K5" s="210"/>
    </row>
    <row r="6" spans="1:11" s="168" customFormat="1" ht="14.25" customHeight="1" x14ac:dyDescent="0.2">
      <c r="A6" s="211"/>
      <c r="B6" s="152" t="s">
        <v>67</v>
      </c>
      <c r="C6" s="160" t="s">
        <v>68</v>
      </c>
      <c r="D6" s="139">
        <v>2621911</v>
      </c>
      <c r="E6" s="139">
        <v>2302246.33</v>
      </c>
      <c r="F6" s="259">
        <f>E6/D6</f>
        <v>0.87807951147083185</v>
      </c>
      <c r="G6" s="212">
        <f>E6-I6-K6-J6</f>
        <v>2302246.33</v>
      </c>
      <c r="H6" s="212">
        <v>0</v>
      </c>
      <c r="I6" s="212">
        <v>0</v>
      </c>
      <c r="J6" s="212">
        <v>0</v>
      </c>
      <c r="K6" s="212">
        <v>0</v>
      </c>
    </row>
    <row r="7" spans="1:11" s="168" customFormat="1" ht="14.25" customHeight="1" x14ac:dyDescent="0.2">
      <c r="A7" s="211"/>
      <c r="B7" s="152" t="s">
        <v>71</v>
      </c>
      <c r="C7" s="161" t="s">
        <v>72</v>
      </c>
      <c r="D7" s="139">
        <v>552653</v>
      </c>
      <c r="E7" s="212">
        <v>0</v>
      </c>
      <c r="F7" s="259">
        <f t="shared" ref="F7" si="0">E7/D7*100</f>
        <v>0</v>
      </c>
      <c r="G7" s="212">
        <f t="shared" ref="G7" si="1">E7-I7-K7-J7</f>
        <v>0</v>
      </c>
      <c r="H7" s="212">
        <v>0</v>
      </c>
      <c r="I7" s="212">
        <v>0</v>
      </c>
      <c r="J7" s="212">
        <v>0</v>
      </c>
      <c r="K7" s="212">
        <v>0</v>
      </c>
    </row>
    <row r="8" spans="1:11" s="4" customFormat="1" ht="14.25" customHeight="1" x14ac:dyDescent="0.2">
      <c r="A8" s="134" t="s">
        <v>15</v>
      </c>
      <c r="B8" s="134"/>
      <c r="C8" s="162" t="s">
        <v>16</v>
      </c>
      <c r="D8" s="135">
        <f>D7+D6</f>
        <v>3174564</v>
      </c>
      <c r="E8" s="135">
        <f>E6+E7</f>
        <v>2302246.33</v>
      </c>
      <c r="F8" s="260">
        <f t="shared" ref="F8:F27" si="2">E8/D8</f>
        <v>0.72521654312214212</v>
      </c>
      <c r="G8" s="135">
        <f>SUM(G6:G7)</f>
        <v>2302246.33</v>
      </c>
      <c r="H8" s="135">
        <f t="shared" ref="H8:K8" si="3">SUM(H6:H7)</f>
        <v>0</v>
      </c>
      <c r="I8" s="135">
        <f t="shared" si="3"/>
        <v>0</v>
      </c>
      <c r="J8" s="135">
        <f t="shared" si="3"/>
        <v>0</v>
      </c>
      <c r="K8" s="135">
        <f t="shared" si="3"/>
        <v>0</v>
      </c>
    </row>
    <row r="9" spans="1:11" s="168" customFormat="1" ht="14.25" customHeight="1" x14ac:dyDescent="0.2">
      <c r="A9" s="211"/>
      <c r="B9" s="211" t="s">
        <v>76</v>
      </c>
      <c r="C9" s="229" t="s">
        <v>77</v>
      </c>
      <c r="D9" s="139">
        <v>603020.32999999996</v>
      </c>
      <c r="E9" s="139">
        <v>603020.32999999996</v>
      </c>
      <c r="F9" s="259">
        <f t="shared" si="2"/>
        <v>1</v>
      </c>
      <c r="G9" s="212">
        <v>0</v>
      </c>
      <c r="H9" s="212">
        <v>0</v>
      </c>
      <c r="I9" s="212">
        <v>0</v>
      </c>
      <c r="J9" s="212">
        <v>0</v>
      </c>
      <c r="K9" s="212">
        <v>603020.32999999996</v>
      </c>
    </row>
    <row r="10" spans="1:11" s="168" customFormat="1" ht="14.25" customHeight="1" x14ac:dyDescent="0.2">
      <c r="A10" s="211"/>
      <c r="B10" s="211" t="s">
        <v>78</v>
      </c>
      <c r="C10" s="229" t="s">
        <v>79</v>
      </c>
      <c r="D10" s="139">
        <v>2170116</v>
      </c>
      <c r="E10" s="139">
        <v>1511376.49</v>
      </c>
      <c r="F10" s="259">
        <f t="shared" si="2"/>
        <v>0.69644963218556055</v>
      </c>
      <c r="G10" s="212">
        <f>E10</f>
        <v>1511376.49</v>
      </c>
      <c r="H10" s="212">
        <v>0</v>
      </c>
      <c r="I10" s="212">
        <v>0</v>
      </c>
      <c r="J10" s="212">
        <v>0</v>
      </c>
      <c r="K10" s="212">
        <v>0</v>
      </c>
    </row>
    <row r="11" spans="1:11" s="213" customFormat="1" ht="14.25" customHeight="1" x14ac:dyDescent="0.2">
      <c r="A11" s="134" t="s">
        <v>17</v>
      </c>
      <c r="B11" s="134"/>
      <c r="C11" s="162" t="s">
        <v>18</v>
      </c>
      <c r="D11" s="135">
        <f>SUM(D9:D10)</f>
        <v>2773136.33</v>
      </c>
      <c r="E11" s="135">
        <f t="shared" ref="E11:K11" si="4">SUM(E9:E10)</f>
        <v>2114396.8199999998</v>
      </c>
      <c r="F11" s="260">
        <f t="shared" si="2"/>
        <v>0.76245686053234885</v>
      </c>
      <c r="G11" s="135">
        <f t="shared" si="4"/>
        <v>1511376.49</v>
      </c>
      <c r="H11" s="135">
        <f t="shared" si="4"/>
        <v>0</v>
      </c>
      <c r="I11" s="135">
        <f t="shared" si="4"/>
        <v>0</v>
      </c>
      <c r="J11" s="135">
        <f t="shared" si="4"/>
        <v>0</v>
      </c>
      <c r="K11" s="135">
        <f t="shared" si="4"/>
        <v>603020.32999999996</v>
      </c>
    </row>
    <row r="12" spans="1:11" s="168" customFormat="1" ht="14.25" customHeight="1" x14ac:dyDescent="0.2">
      <c r="A12" s="211"/>
      <c r="B12" s="211" t="s">
        <v>80</v>
      </c>
      <c r="C12" s="229" t="s">
        <v>81</v>
      </c>
      <c r="D12" s="139">
        <v>1634016</v>
      </c>
      <c r="E12" s="139">
        <v>1483060.47</v>
      </c>
      <c r="F12" s="259">
        <f t="shared" si="2"/>
        <v>0.90761685932083891</v>
      </c>
      <c r="G12" s="212">
        <f>E12-I12-K12-J12</f>
        <v>1483060.47</v>
      </c>
      <c r="H12" s="212">
        <v>210000</v>
      </c>
      <c r="I12" s="212">
        <v>0</v>
      </c>
      <c r="J12" s="212">
        <v>0</v>
      </c>
      <c r="K12" s="212">
        <v>0</v>
      </c>
    </row>
    <row r="13" spans="1:11" s="213" customFormat="1" ht="14.25" customHeight="1" x14ac:dyDescent="0.2">
      <c r="A13" s="134" t="s">
        <v>20</v>
      </c>
      <c r="B13" s="134"/>
      <c r="C13" s="162" t="s">
        <v>21</v>
      </c>
      <c r="D13" s="135">
        <f>D12</f>
        <v>1634016</v>
      </c>
      <c r="E13" s="135">
        <f t="shared" ref="E13:K13" si="5">E12</f>
        <v>1483060.47</v>
      </c>
      <c r="F13" s="260">
        <f t="shared" si="2"/>
        <v>0.90761685932083891</v>
      </c>
      <c r="G13" s="135">
        <f t="shared" si="5"/>
        <v>1483060.47</v>
      </c>
      <c r="H13" s="135">
        <f t="shared" si="5"/>
        <v>210000</v>
      </c>
      <c r="I13" s="135">
        <f t="shared" si="5"/>
        <v>0</v>
      </c>
      <c r="J13" s="135">
        <f t="shared" si="5"/>
        <v>0</v>
      </c>
      <c r="K13" s="135">
        <f t="shared" si="5"/>
        <v>0</v>
      </c>
    </row>
    <row r="14" spans="1:11" s="168" customFormat="1" ht="14.25" customHeight="1" x14ac:dyDescent="0.2">
      <c r="A14" s="211"/>
      <c r="B14" s="211" t="s">
        <v>91</v>
      </c>
      <c r="C14" s="229" t="s">
        <v>92</v>
      </c>
      <c r="D14" s="212">
        <v>29900</v>
      </c>
      <c r="E14" s="212">
        <v>29900</v>
      </c>
      <c r="F14" s="259">
        <f t="shared" si="2"/>
        <v>1</v>
      </c>
      <c r="G14" s="212">
        <f>E14-I14-K14-J14</f>
        <v>29900</v>
      </c>
      <c r="H14" s="212">
        <v>0</v>
      </c>
      <c r="I14" s="212">
        <v>0</v>
      </c>
      <c r="J14" s="212">
        <v>0</v>
      </c>
      <c r="K14" s="212">
        <v>0</v>
      </c>
    </row>
    <row r="15" spans="1:11" s="168" customFormat="1" ht="14.25" customHeight="1" x14ac:dyDescent="0.2">
      <c r="A15" s="134" t="s">
        <v>23</v>
      </c>
      <c r="B15" s="134"/>
      <c r="C15" s="162" t="s">
        <v>98</v>
      </c>
      <c r="D15" s="135">
        <f>D14</f>
        <v>29900</v>
      </c>
      <c r="E15" s="135">
        <f>E14</f>
        <v>29900</v>
      </c>
      <c r="F15" s="260">
        <f t="shared" si="2"/>
        <v>1</v>
      </c>
      <c r="G15" s="135">
        <f>G14</f>
        <v>29900</v>
      </c>
      <c r="H15" s="135">
        <v>0</v>
      </c>
      <c r="I15" s="135">
        <f t="shared" ref="I15:K15" si="6">I13+I14</f>
        <v>0</v>
      </c>
      <c r="J15" s="135">
        <f t="shared" si="6"/>
        <v>0</v>
      </c>
      <c r="K15" s="135">
        <f t="shared" si="6"/>
        <v>0</v>
      </c>
    </row>
    <row r="16" spans="1:11" s="168" customFormat="1" ht="14.25" customHeight="1" x14ac:dyDescent="0.2">
      <c r="A16" s="211"/>
      <c r="B16" s="211" t="s">
        <v>102</v>
      </c>
      <c r="C16" s="229" t="s">
        <v>103</v>
      </c>
      <c r="D16" s="139">
        <v>725000</v>
      </c>
      <c r="E16" s="212">
        <v>185000</v>
      </c>
      <c r="F16" s="259">
        <f t="shared" si="2"/>
        <v>0.25517241379310346</v>
      </c>
      <c r="G16" s="212">
        <f>E16-I16-K16-J16</f>
        <v>185000</v>
      </c>
      <c r="H16" s="212">
        <v>0</v>
      </c>
      <c r="I16" s="212">
        <v>0</v>
      </c>
      <c r="J16" s="212">
        <v>0</v>
      </c>
      <c r="K16" s="212">
        <v>0</v>
      </c>
    </row>
    <row r="17" spans="1:11" s="213" customFormat="1" ht="27" customHeight="1" x14ac:dyDescent="0.2">
      <c r="A17" s="214" t="s">
        <v>26</v>
      </c>
      <c r="B17" s="214"/>
      <c r="C17" s="230" t="s">
        <v>27</v>
      </c>
      <c r="D17" s="135">
        <f>D16</f>
        <v>725000</v>
      </c>
      <c r="E17" s="135">
        <f>E16</f>
        <v>185000</v>
      </c>
      <c r="F17" s="260">
        <f t="shared" si="2"/>
        <v>0.25517241379310346</v>
      </c>
      <c r="G17" s="135">
        <f>G16</f>
        <v>185000</v>
      </c>
      <c r="H17" s="135">
        <f t="shared" ref="H17:K17" si="7">H16</f>
        <v>0</v>
      </c>
      <c r="I17" s="135">
        <f t="shared" si="7"/>
        <v>0</v>
      </c>
      <c r="J17" s="135">
        <f t="shared" si="7"/>
        <v>0</v>
      </c>
      <c r="K17" s="135">
        <f t="shared" si="7"/>
        <v>0</v>
      </c>
    </row>
    <row r="18" spans="1:11" s="168" customFormat="1" ht="14.25" customHeight="1" x14ac:dyDescent="0.2">
      <c r="A18" s="211"/>
      <c r="B18" s="211" t="s">
        <v>112</v>
      </c>
      <c r="C18" s="229" t="s">
        <v>113</v>
      </c>
      <c r="D18" s="139">
        <v>189950</v>
      </c>
      <c r="E18" s="212">
        <v>189950</v>
      </c>
      <c r="F18" s="259">
        <f t="shared" si="2"/>
        <v>1</v>
      </c>
      <c r="G18" s="212">
        <f t="shared" ref="G18" si="8">E18-I18-K18-J18</f>
        <v>189950</v>
      </c>
      <c r="H18" s="212">
        <v>0</v>
      </c>
      <c r="I18" s="212">
        <v>0</v>
      </c>
      <c r="J18" s="212">
        <v>0</v>
      </c>
      <c r="K18" s="212"/>
    </row>
    <row r="19" spans="1:11" s="213" customFormat="1" ht="14.25" customHeight="1" x14ac:dyDescent="0.2">
      <c r="A19" s="134" t="s">
        <v>49</v>
      </c>
      <c r="B19" s="134"/>
      <c r="C19" s="162" t="s">
        <v>50</v>
      </c>
      <c r="D19" s="135">
        <f>D18</f>
        <v>189950</v>
      </c>
      <c r="E19" s="135">
        <f>E18</f>
        <v>189950</v>
      </c>
      <c r="F19" s="260">
        <f t="shared" si="2"/>
        <v>1</v>
      </c>
      <c r="G19" s="135">
        <f>G18</f>
        <v>189950</v>
      </c>
      <c r="H19" s="135">
        <f t="shared" ref="H19:K19" si="9">H18</f>
        <v>0</v>
      </c>
      <c r="I19" s="135">
        <f t="shared" si="9"/>
        <v>0</v>
      </c>
      <c r="J19" s="135">
        <f t="shared" si="9"/>
        <v>0</v>
      </c>
      <c r="K19" s="135">
        <f t="shared" si="9"/>
        <v>0</v>
      </c>
    </row>
    <row r="20" spans="1:11" s="168" customFormat="1" ht="14.25" customHeight="1" x14ac:dyDescent="0.2">
      <c r="A20" s="211"/>
      <c r="B20" s="211" t="s">
        <v>159</v>
      </c>
      <c r="C20" s="229" t="s">
        <v>72</v>
      </c>
      <c r="D20" s="139">
        <v>164000</v>
      </c>
      <c r="E20" s="139">
        <v>162968.59</v>
      </c>
      <c r="F20" s="259">
        <f t="shared" si="2"/>
        <v>0.99371091463414629</v>
      </c>
      <c r="G20" s="212">
        <f>E20-I20-K20-J20</f>
        <v>162968.59</v>
      </c>
      <c r="H20" s="212">
        <v>0</v>
      </c>
      <c r="I20" s="212">
        <v>0</v>
      </c>
      <c r="J20" s="212">
        <v>0</v>
      </c>
      <c r="K20" s="212">
        <v>0</v>
      </c>
    </row>
    <row r="21" spans="1:11" s="213" customFormat="1" ht="28.5" customHeight="1" x14ac:dyDescent="0.2">
      <c r="A21" s="214" t="s">
        <v>57</v>
      </c>
      <c r="B21" s="214"/>
      <c r="C21" s="230" t="s">
        <v>58</v>
      </c>
      <c r="D21" s="135">
        <f>D20</f>
        <v>164000</v>
      </c>
      <c r="E21" s="135">
        <f t="shared" ref="E21:K21" si="10">E20</f>
        <v>162968.59</v>
      </c>
      <c r="F21" s="260">
        <f t="shared" si="2"/>
        <v>0.99371091463414629</v>
      </c>
      <c r="G21" s="135">
        <f t="shared" si="10"/>
        <v>162968.59</v>
      </c>
      <c r="H21" s="135">
        <f t="shared" si="10"/>
        <v>0</v>
      </c>
      <c r="I21" s="135">
        <f t="shared" si="10"/>
        <v>0</v>
      </c>
      <c r="J21" s="135">
        <f t="shared" si="10"/>
        <v>0</v>
      </c>
      <c r="K21" s="135">
        <f t="shared" si="10"/>
        <v>0</v>
      </c>
    </row>
    <row r="22" spans="1:11" s="213" customFormat="1" ht="14.25" customHeight="1" x14ac:dyDescent="0.2">
      <c r="A22" s="211"/>
      <c r="B22" s="211" t="s">
        <v>162</v>
      </c>
      <c r="C22" s="229" t="s">
        <v>163</v>
      </c>
      <c r="D22" s="139">
        <v>190000</v>
      </c>
      <c r="E22" s="139">
        <v>189728.46</v>
      </c>
      <c r="F22" s="259">
        <f t="shared" si="2"/>
        <v>0.99857084210526315</v>
      </c>
      <c r="G22" s="212">
        <f>E22-K22</f>
        <v>89728.459999999992</v>
      </c>
      <c r="H22" s="212">
        <v>0</v>
      </c>
      <c r="I22" s="212">
        <v>0</v>
      </c>
      <c r="J22" s="212">
        <v>0</v>
      </c>
      <c r="K22" s="212">
        <v>100000</v>
      </c>
    </row>
    <row r="23" spans="1:11" s="213" customFormat="1" ht="27" customHeight="1" x14ac:dyDescent="0.2">
      <c r="A23" s="134" t="s">
        <v>165</v>
      </c>
      <c r="B23" s="134"/>
      <c r="C23" s="164" t="s">
        <v>198</v>
      </c>
      <c r="D23" s="135">
        <f>D22</f>
        <v>190000</v>
      </c>
      <c r="E23" s="135">
        <f t="shared" ref="E23:K23" si="11">E22</f>
        <v>189728.46</v>
      </c>
      <c r="F23" s="260">
        <f t="shared" si="2"/>
        <v>0.99857084210526315</v>
      </c>
      <c r="G23" s="135">
        <f t="shared" si="11"/>
        <v>89728.459999999992</v>
      </c>
      <c r="H23" s="135">
        <f t="shared" si="11"/>
        <v>0</v>
      </c>
      <c r="I23" s="135">
        <f t="shared" si="11"/>
        <v>0</v>
      </c>
      <c r="J23" s="135">
        <f t="shared" si="11"/>
        <v>0</v>
      </c>
      <c r="K23" s="135">
        <f t="shared" si="11"/>
        <v>100000</v>
      </c>
    </row>
    <row r="24" spans="1:11" s="215" customFormat="1" ht="14.25" customHeight="1" x14ac:dyDescent="0.2">
      <c r="A24" s="152"/>
      <c r="B24" s="152" t="s">
        <v>167</v>
      </c>
      <c r="C24" s="160" t="s">
        <v>168</v>
      </c>
      <c r="D24" s="139">
        <v>79500</v>
      </c>
      <c r="E24" s="139">
        <v>79340</v>
      </c>
      <c r="F24" s="259">
        <f t="shared" si="2"/>
        <v>0.99798742138364782</v>
      </c>
      <c r="G24" s="139">
        <f>E24</f>
        <v>79340</v>
      </c>
      <c r="H24" s="139">
        <v>0</v>
      </c>
      <c r="I24" s="139">
        <v>0</v>
      </c>
      <c r="J24" s="139">
        <v>0</v>
      </c>
      <c r="K24" s="139">
        <v>0</v>
      </c>
    </row>
    <row r="25" spans="1:11" s="213" customFormat="1" ht="14.25" customHeight="1" x14ac:dyDescent="0.2">
      <c r="A25" s="134"/>
      <c r="B25" s="152" t="s">
        <v>274</v>
      </c>
      <c r="C25" s="161" t="s">
        <v>72</v>
      </c>
      <c r="D25" s="139">
        <v>20300</v>
      </c>
      <c r="E25" s="139">
        <v>20300</v>
      </c>
      <c r="F25" s="259">
        <f t="shared" si="2"/>
        <v>1</v>
      </c>
      <c r="G25" s="139">
        <f>E25</f>
        <v>20300</v>
      </c>
      <c r="H25" s="139">
        <v>0</v>
      </c>
      <c r="I25" s="139">
        <v>0</v>
      </c>
      <c r="J25" s="139">
        <v>0</v>
      </c>
      <c r="K25" s="139">
        <v>0</v>
      </c>
    </row>
    <row r="26" spans="1:11" s="213" customFormat="1" ht="14.25" customHeight="1" x14ac:dyDescent="0.2">
      <c r="A26" s="134" t="s">
        <v>170</v>
      </c>
      <c r="B26" s="134"/>
      <c r="C26" s="162" t="s">
        <v>171</v>
      </c>
      <c r="D26" s="216">
        <f>D25+D24</f>
        <v>99800</v>
      </c>
      <c r="E26" s="216">
        <f>E25+E24</f>
        <v>99640</v>
      </c>
      <c r="F26" s="260">
        <f t="shared" si="2"/>
        <v>0.99839679358717437</v>
      </c>
      <c r="G26" s="216">
        <f>G25+G24</f>
        <v>99640</v>
      </c>
      <c r="H26" s="216">
        <f t="shared" ref="H26:K26" si="12">H25+H24</f>
        <v>0</v>
      </c>
      <c r="I26" s="216">
        <f t="shared" si="12"/>
        <v>0</v>
      </c>
      <c r="J26" s="216">
        <f t="shared" si="12"/>
        <v>0</v>
      </c>
      <c r="K26" s="216">
        <f t="shared" si="12"/>
        <v>0</v>
      </c>
    </row>
    <row r="27" spans="1:11" s="213" customFormat="1" ht="16.5" customHeight="1" x14ac:dyDescent="0.2">
      <c r="A27" s="217"/>
      <c r="B27" s="218"/>
      <c r="C27" s="219" t="s">
        <v>59</v>
      </c>
      <c r="D27" s="216">
        <f>D8+D11+D13+D15+D17+D19+D21+D23+D26</f>
        <v>8980366.3300000001</v>
      </c>
      <c r="E27" s="216">
        <f t="shared" ref="E27:K27" si="13">E8+E11+E13+E15+E17+E19+E21+E23+E26</f>
        <v>6756890.6699999999</v>
      </c>
      <c r="F27" s="259">
        <f t="shared" si="2"/>
        <v>0.75240702012653859</v>
      </c>
      <c r="G27" s="216">
        <f t="shared" si="13"/>
        <v>6053870.3399999999</v>
      </c>
      <c r="H27" s="216">
        <f t="shared" si="13"/>
        <v>210000</v>
      </c>
      <c r="I27" s="216">
        <f t="shared" si="13"/>
        <v>0</v>
      </c>
      <c r="J27" s="216">
        <f t="shared" si="13"/>
        <v>0</v>
      </c>
      <c r="K27" s="216">
        <f t="shared" si="13"/>
        <v>703020.33</v>
      </c>
    </row>
    <row r="28" spans="1:11" s="221" customFormat="1" x14ac:dyDescent="0.2">
      <c r="A28" s="220"/>
      <c r="B28" s="220"/>
      <c r="D28" s="222"/>
      <c r="E28" s="223"/>
      <c r="F28" s="224"/>
      <c r="G28" s="223"/>
      <c r="H28" s="223"/>
      <c r="I28" s="223"/>
      <c r="J28" s="223"/>
      <c r="K28" s="223"/>
    </row>
    <row r="29" spans="1:11" s="221" customFormat="1" x14ac:dyDescent="0.2">
      <c r="A29" s="220"/>
      <c r="B29" s="220"/>
      <c r="D29" s="223"/>
      <c r="E29" s="223"/>
      <c r="F29" s="224"/>
      <c r="G29" s="223"/>
      <c r="H29" s="223"/>
      <c r="I29" s="223"/>
      <c r="J29" s="223"/>
      <c r="K29" s="223"/>
    </row>
    <row r="30" spans="1:11" s="221" customFormat="1" x14ac:dyDescent="0.2">
      <c r="A30" s="220"/>
      <c r="B30" s="220"/>
      <c r="D30" s="223"/>
      <c r="E30" s="223"/>
      <c r="F30" s="224"/>
      <c r="G30" s="223"/>
      <c r="H30" s="223"/>
      <c r="I30" s="223"/>
      <c r="J30" s="223"/>
      <c r="K30" s="223"/>
    </row>
    <row r="31" spans="1:11" s="221" customFormat="1" x14ac:dyDescent="0.2">
      <c r="A31" s="220"/>
      <c r="B31" s="220"/>
      <c r="D31" s="223"/>
      <c r="E31" s="223"/>
      <c r="F31" s="224"/>
      <c r="G31" s="223"/>
      <c r="H31" s="223"/>
      <c r="I31" s="223"/>
      <c r="J31" s="223"/>
      <c r="K31" s="223"/>
    </row>
    <row r="32" spans="1:11" s="221" customFormat="1" x14ac:dyDescent="0.2">
      <c r="A32" s="220"/>
      <c r="B32" s="220"/>
      <c r="D32" s="223"/>
      <c r="E32" s="223"/>
      <c r="F32" s="224"/>
      <c r="G32" s="223"/>
      <c r="H32" s="223"/>
      <c r="I32" s="223"/>
      <c r="J32" s="223"/>
      <c r="K32" s="223"/>
    </row>
    <row r="33" spans="1:11" s="221" customFormat="1" x14ac:dyDescent="0.2">
      <c r="A33" s="220"/>
      <c r="B33" s="220"/>
      <c r="D33" s="222"/>
      <c r="E33" s="223"/>
      <c r="F33" s="224"/>
      <c r="G33" s="223"/>
      <c r="H33" s="223"/>
      <c r="I33" s="223"/>
      <c r="J33" s="223"/>
      <c r="K33" s="223"/>
    </row>
    <row r="34" spans="1:11" s="221" customFormat="1" x14ac:dyDescent="0.2">
      <c r="A34" s="220"/>
      <c r="B34" s="220"/>
      <c r="D34" s="222"/>
      <c r="E34" s="223"/>
      <c r="F34" s="224"/>
      <c r="G34" s="223"/>
      <c r="H34" s="223"/>
      <c r="I34" s="223"/>
      <c r="J34" s="223"/>
      <c r="K34" s="223"/>
    </row>
    <row r="35" spans="1:11" s="221" customFormat="1" x14ac:dyDescent="0.2">
      <c r="A35" s="220"/>
      <c r="B35" s="220"/>
      <c r="D35" s="222"/>
      <c r="E35" s="223"/>
      <c r="F35" s="224"/>
      <c r="G35" s="223"/>
      <c r="H35" s="223"/>
      <c r="I35" s="223"/>
      <c r="J35" s="223"/>
      <c r="K35" s="223"/>
    </row>
    <row r="36" spans="1:11" s="168" customFormat="1" x14ac:dyDescent="0.2">
      <c r="A36" s="225"/>
      <c r="B36" s="225"/>
      <c r="D36" s="226"/>
      <c r="E36" s="227"/>
      <c r="F36" s="228"/>
      <c r="G36" s="227"/>
      <c r="H36" s="227"/>
      <c r="I36" s="227"/>
      <c r="J36" s="227"/>
      <c r="K36" s="227"/>
    </row>
    <row r="37" spans="1:11" s="168" customFormat="1" x14ac:dyDescent="0.2">
      <c r="A37" s="225"/>
      <c r="B37" s="225"/>
      <c r="D37" s="226"/>
      <c r="E37" s="227"/>
      <c r="F37" s="228"/>
      <c r="G37" s="227"/>
      <c r="H37" s="227"/>
      <c r="I37" s="227"/>
      <c r="J37" s="227"/>
      <c r="K37" s="227"/>
    </row>
    <row r="38" spans="1:11" s="168" customFormat="1" x14ac:dyDescent="0.2">
      <c r="A38" s="225"/>
      <c r="B38" s="225"/>
      <c r="D38" s="226"/>
      <c r="E38" s="227"/>
      <c r="F38" s="228"/>
      <c r="G38" s="227"/>
      <c r="H38" s="227"/>
      <c r="I38" s="227"/>
      <c r="J38" s="227"/>
      <c r="K38" s="227"/>
    </row>
    <row r="39" spans="1:11" s="168" customFormat="1" x14ac:dyDescent="0.2">
      <c r="A39" s="225"/>
      <c r="B39" s="225"/>
      <c r="D39" s="226"/>
      <c r="E39" s="227"/>
      <c r="F39" s="228"/>
      <c r="G39" s="227"/>
      <c r="H39" s="227"/>
      <c r="I39" s="227"/>
      <c r="J39" s="227"/>
      <c r="K39" s="227"/>
    </row>
    <row r="40" spans="1:11" s="168" customFormat="1" x14ac:dyDescent="0.2">
      <c r="A40" s="225"/>
      <c r="B40" s="225"/>
      <c r="D40" s="226"/>
      <c r="E40" s="227"/>
      <c r="F40" s="228"/>
      <c r="G40" s="227"/>
      <c r="H40" s="227"/>
      <c r="I40" s="227"/>
      <c r="J40" s="227"/>
      <c r="K40" s="227"/>
    </row>
    <row r="41" spans="1:11" s="168" customFormat="1" x14ac:dyDescent="0.2">
      <c r="A41" s="225"/>
      <c r="B41" s="225"/>
      <c r="D41" s="226"/>
      <c r="E41" s="227"/>
      <c r="F41" s="228"/>
      <c r="G41" s="227"/>
      <c r="H41" s="227"/>
      <c r="I41" s="227"/>
      <c r="J41" s="227"/>
      <c r="K41" s="227"/>
    </row>
    <row r="42" spans="1:11" s="168" customFormat="1" x14ac:dyDescent="0.2">
      <c r="A42" s="225"/>
      <c r="B42" s="225"/>
      <c r="D42" s="226"/>
      <c r="E42" s="227"/>
      <c r="F42" s="228"/>
      <c r="G42" s="227"/>
      <c r="H42" s="227"/>
      <c r="I42" s="227"/>
      <c r="J42" s="227"/>
      <c r="K42" s="227"/>
    </row>
    <row r="43" spans="1:11" s="168" customFormat="1" x14ac:dyDescent="0.2">
      <c r="A43" s="225"/>
      <c r="B43" s="225"/>
      <c r="D43" s="226"/>
      <c r="E43" s="227"/>
      <c r="F43" s="228"/>
      <c r="G43" s="227"/>
      <c r="H43" s="227"/>
      <c r="I43" s="227"/>
      <c r="J43" s="227"/>
      <c r="K43" s="227"/>
    </row>
    <row r="44" spans="1:11" s="168" customFormat="1" x14ac:dyDescent="0.2">
      <c r="A44" s="225"/>
      <c r="B44" s="225"/>
      <c r="D44" s="226"/>
      <c r="E44" s="227"/>
      <c r="F44" s="228"/>
      <c r="G44" s="227"/>
      <c r="H44" s="227"/>
      <c r="I44" s="227"/>
      <c r="J44" s="227"/>
      <c r="K44" s="227"/>
    </row>
  </sheetData>
  <autoFilter ref="A5:K27"/>
  <mergeCells count="9">
    <mergeCell ref="K3:K4"/>
    <mergeCell ref="A1:J1"/>
    <mergeCell ref="A3:A4"/>
    <mergeCell ref="B3:B4"/>
    <mergeCell ref="C3:C4"/>
    <mergeCell ref="D3:F4"/>
    <mergeCell ref="G3:G4"/>
    <mergeCell ref="I3:I4"/>
    <mergeCell ref="J3:J4"/>
  </mergeCells>
  <pageMargins left="0.19685039370078741" right="0.19685039370078741" top="0.39370078740157483" bottom="0.19685039370078741" header="0.31496062992125984" footer="0.31496062992125984"/>
  <pageSetup paperSize="9" scale="9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35"/>
  <sheetViews>
    <sheetView workbookViewId="0">
      <pane ySplit="10" topLeftCell="A11" activePane="bottomLeft" state="frozen"/>
      <selection pane="bottomLeft" activeCell="F27" sqref="F27"/>
    </sheetView>
  </sheetViews>
  <sheetFormatPr defaultRowHeight="15" x14ac:dyDescent="0.25"/>
  <cols>
    <col min="1" max="1" width="4.5703125" customWidth="1"/>
    <col min="2" max="2" width="31.5703125" customWidth="1"/>
    <col min="3" max="3" width="13.140625" customWidth="1"/>
    <col min="4" max="4" width="13.7109375" customWidth="1"/>
    <col min="5" max="6" width="12.42578125" customWidth="1"/>
    <col min="8" max="8" width="10.85546875" customWidth="1"/>
    <col min="257" max="257" width="4.5703125" customWidth="1"/>
    <col min="258" max="258" width="33.7109375" customWidth="1"/>
    <col min="259" max="259" width="13.140625" customWidth="1"/>
    <col min="260" max="262" width="12.42578125" customWidth="1"/>
    <col min="264" max="264" width="10.85546875" customWidth="1"/>
    <col min="513" max="513" width="4.5703125" customWidth="1"/>
    <col min="514" max="514" width="33.7109375" customWidth="1"/>
    <col min="515" max="515" width="13.140625" customWidth="1"/>
    <col min="516" max="518" width="12.42578125" customWidth="1"/>
    <col min="520" max="520" width="10.85546875" customWidth="1"/>
    <col min="769" max="769" width="4.5703125" customWidth="1"/>
    <col min="770" max="770" width="33.7109375" customWidth="1"/>
    <col min="771" max="771" width="13.140625" customWidth="1"/>
    <col min="772" max="774" width="12.42578125" customWidth="1"/>
    <col min="776" max="776" width="10.85546875" customWidth="1"/>
    <col min="1025" max="1025" width="4.5703125" customWidth="1"/>
    <col min="1026" max="1026" width="33.7109375" customWidth="1"/>
    <col min="1027" max="1027" width="13.140625" customWidth="1"/>
    <col min="1028" max="1030" width="12.42578125" customWidth="1"/>
    <col min="1032" max="1032" width="10.85546875" customWidth="1"/>
    <col min="1281" max="1281" width="4.5703125" customWidth="1"/>
    <col min="1282" max="1282" width="33.7109375" customWidth="1"/>
    <col min="1283" max="1283" width="13.140625" customWidth="1"/>
    <col min="1284" max="1286" width="12.42578125" customWidth="1"/>
    <col min="1288" max="1288" width="10.85546875" customWidth="1"/>
    <col min="1537" max="1537" width="4.5703125" customWidth="1"/>
    <col min="1538" max="1538" width="33.7109375" customWidth="1"/>
    <col min="1539" max="1539" width="13.140625" customWidth="1"/>
    <col min="1540" max="1542" width="12.42578125" customWidth="1"/>
    <col min="1544" max="1544" width="10.85546875" customWidth="1"/>
    <col min="1793" max="1793" width="4.5703125" customWidth="1"/>
    <col min="1794" max="1794" width="33.7109375" customWidth="1"/>
    <col min="1795" max="1795" width="13.140625" customWidth="1"/>
    <col min="1796" max="1798" width="12.42578125" customWidth="1"/>
    <col min="1800" max="1800" width="10.85546875" customWidth="1"/>
    <col min="2049" max="2049" width="4.5703125" customWidth="1"/>
    <col min="2050" max="2050" width="33.7109375" customWidth="1"/>
    <col min="2051" max="2051" width="13.140625" customWidth="1"/>
    <col min="2052" max="2054" width="12.42578125" customWidth="1"/>
    <col min="2056" max="2056" width="10.85546875" customWidth="1"/>
    <col min="2305" max="2305" width="4.5703125" customWidth="1"/>
    <col min="2306" max="2306" width="33.7109375" customWidth="1"/>
    <col min="2307" max="2307" width="13.140625" customWidth="1"/>
    <col min="2308" max="2310" width="12.42578125" customWidth="1"/>
    <col min="2312" max="2312" width="10.85546875" customWidth="1"/>
    <col min="2561" max="2561" width="4.5703125" customWidth="1"/>
    <col min="2562" max="2562" width="33.7109375" customWidth="1"/>
    <col min="2563" max="2563" width="13.140625" customWidth="1"/>
    <col min="2564" max="2566" width="12.42578125" customWidth="1"/>
    <col min="2568" max="2568" width="10.85546875" customWidth="1"/>
    <col min="2817" max="2817" width="4.5703125" customWidth="1"/>
    <col min="2818" max="2818" width="33.7109375" customWidth="1"/>
    <col min="2819" max="2819" width="13.140625" customWidth="1"/>
    <col min="2820" max="2822" width="12.42578125" customWidth="1"/>
    <col min="2824" max="2824" width="10.85546875" customWidth="1"/>
    <col min="3073" max="3073" width="4.5703125" customWidth="1"/>
    <col min="3074" max="3074" width="33.7109375" customWidth="1"/>
    <col min="3075" max="3075" width="13.140625" customWidth="1"/>
    <col min="3076" max="3078" width="12.42578125" customWidth="1"/>
    <col min="3080" max="3080" width="10.85546875" customWidth="1"/>
    <col min="3329" max="3329" width="4.5703125" customWidth="1"/>
    <col min="3330" max="3330" width="33.7109375" customWidth="1"/>
    <col min="3331" max="3331" width="13.140625" customWidth="1"/>
    <col min="3332" max="3334" width="12.42578125" customWidth="1"/>
    <col min="3336" max="3336" width="10.85546875" customWidth="1"/>
    <col min="3585" max="3585" width="4.5703125" customWidth="1"/>
    <col min="3586" max="3586" width="33.7109375" customWidth="1"/>
    <col min="3587" max="3587" width="13.140625" customWidth="1"/>
    <col min="3588" max="3590" width="12.42578125" customWidth="1"/>
    <col min="3592" max="3592" width="10.85546875" customWidth="1"/>
    <col min="3841" max="3841" width="4.5703125" customWidth="1"/>
    <col min="3842" max="3842" width="33.7109375" customWidth="1"/>
    <col min="3843" max="3843" width="13.140625" customWidth="1"/>
    <col min="3844" max="3846" width="12.42578125" customWidth="1"/>
    <col min="3848" max="3848" width="10.85546875" customWidth="1"/>
    <col min="4097" max="4097" width="4.5703125" customWidth="1"/>
    <col min="4098" max="4098" width="33.7109375" customWidth="1"/>
    <col min="4099" max="4099" width="13.140625" customWidth="1"/>
    <col min="4100" max="4102" width="12.42578125" customWidth="1"/>
    <col min="4104" max="4104" width="10.85546875" customWidth="1"/>
    <col min="4353" max="4353" width="4.5703125" customWidth="1"/>
    <col min="4354" max="4354" width="33.7109375" customWidth="1"/>
    <col min="4355" max="4355" width="13.140625" customWidth="1"/>
    <col min="4356" max="4358" width="12.42578125" customWidth="1"/>
    <col min="4360" max="4360" width="10.85546875" customWidth="1"/>
    <col min="4609" max="4609" width="4.5703125" customWidth="1"/>
    <col min="4610" max="4610" width="33.7109375" customWidth="1"/>
    <col min="4611" max="4611" width="13.140625" customWidth="1"/>
    <col min="4612" max="4614" width="12.42578125" customWidth="1"/>
    <col min="4616" max="4616" width="10.85546875" customWidth="1"/>
    <col min="4865" max="4865" width="4.5703125" customWidth="1"/>
    <col min="4866" max="4866" width="33.7109375" customWidth="1"/>
    <col min="4867" max="4867" width="13.140625" customWidth="1"/>
    <col min="4868" max="4870" width="12.42578125" customWidth="1"/>
    <col min="4872" max="4872" width="10.85546875" customWidth="1"/>
    <col min="5121" max="5121" width="4.5703125" customWidth="1"/>
    <col min="5122" max="5122" width="33.7109375" customWidth="1"/>
    <col min="5123" max="5123" width="13.140625" customWidth="1"/>
    <col min="5124" max="5126" width="12.42578125" customWidth="1"/>
    <col min="5128" max="5128" width="10.85546875" customWidth="1"/>
    <col min="5377" max="5377" width="4.5703125" customWidth="1"/>
    <col min="5378" max="5378" width="33.7109375" customWidth="1"/>
    <col min="5379" max="5379" width="13.140625" customWidth="1"/>
    <col min="5380" max="5382" width="12.42578125" customWidth="1"/>
    <col min="5384" max="5384" width="10.85546875" customWidth="1"/>
    <col min="5633" max="5633" width="4.5703125" customWidth="1"/>
    <col min="5634" max="5634" width="33.7109375" customWidth="1"/>
    <col min="5635" max="5635" width="13.140625" customWidth="1"/>
    <col min="5636" max="5638" width="12.42578125" customWidth="1"/>
    <col min="5640" max="5640" width="10.85546875" customWidth="1"/>
    <col min="5889" max="5889" width="4.5703125" customWidth="1"/>
    <col min="5890" max="5890" width="33.7109375" customWidth="1"/>
    <col min="5891" max="5891" width="13.140625" customWidth="1"/>
    <col min="5892" max="5894" width="12.42578125" customWidth="1"/>
    <col min="5896" max="5896" width="10.85546875" customWidth="1"/>
    <col min="6145" max="6145" width="4.5703125" customWidth="1"/>
    <col min="6146" max="6146" width="33.7109375" customWidth="1"/>
    <col min="6147" max="6147" width="13.140625" customWidth="1"/>
    <col min="6148" max="6150" width="12.42578125" customWidth="1"/>
    <col min="6152" max="6152" width="10.85546875" customWidth="1"/>
    <col min="6401" max="6401" width="4.5703125" customWidth="1"/>
    <col min="6402" max="6402" width="33.7109375" customWidth="1"/>
    <col min="6403" max="6403" width="13.140625" customWidth="1"/>
    <col min="6404" max="6406" width="12.42578125" customWidth="1"/>
    <col min="6408" max="6408" width="10.85546875" customWidth="1"/>
    <col min="6657" max="6657" width="4.5703125" customWidth="1"/>
    <col min="6658" max="6658" width="33.7109375" customWidth="1"/>
    <col min="6659" max="6659" width="13.140625" customWidth="1"/>
    <col min="6660" max="6662" width="12.42578125" customWidth="1"/>
    <col min="6664" max="6664" width="10.85546875" customWidth="1"/>
    <col min="6913" max="6913" width="4.5703125" customWidth="1"/>
    <col min="6914" max="6914" width="33.7109375" customWidth="1"/>
    <col min="6915" max="6915" width="13.140625" customWidth="1"/>
    <col min="6916" max="6918" width="12.42578125" customWidth="1"/>
    <col min="6920" max="6920" width="10.85546875" customWidth="1"/>
    <col min="7169" max="7169" width="4.5703125" customWidth="1"/>
    <col min="7170" max="7170" width="33.7109375" customWidth="1"/>
    <col min="7171" max="7171" width="13.140625" customWidth="1"/>
    <col min="7172" max="7174" width="12.42578125" customWidth="1"/>
    <col min="7176" max="7176" width="10.85546875" customWidth="1"/>
    <col min="7425" max="7425" width="4.5703125" customWidth="1"/>
    <col min="7426" max="7426" width="33.7109375" customWidth="1"/>
    <col min="7427" max="7427" width="13.140625" customWidth="1"/>
    <col min="7428" max="7430" width="12.42578125" customWidth="1"/>
    <col min="7432" max="7432" width="10.85546875" customWidth="1"/>
    <col min="7681" max="7681" width="4.5703125" customWidth="1"/>
    <col min="7682" max="7682" width="33.7109375" customWidth="1"/>
    <col min="7683" max="7683" width="13.140625" customWidth="1"/>
    <col min="7684" max="7686" width="12.42578125" customWidth="1"/>
    <col min="7688" max="7688" width="10.85546875" customWidth="1"/>
    <col min="7937" max="7937" width="4.5703125" customWidth="1"/>
    <col min="7938" max="7938" width="33.7109375" customWidth="1"/>
    <col min="7939" max="7939" width="13.140625" customWidth="1"/>
    <col min="7940" max="7942" width="12.42578125" customWidth="1"/>
    <col min="7944" max="7944" width="10.85546875" customWidth="1"/>
    <col min="8193" max="8193" width="4.5703125" customWidth="1"/>
    <col min="8194" max="8194" width="33.7109375" customWidth="1"/>
    <col min="8195" max="8195" width="13.140625" customWidth="1"/>
    <col min="8196" max="8198" width="12.42578125" customWidth="1"/>
    <col min="8200" max="8200" width="10.85546875" customWidth="1"/>
    <col min="8449" max="8449" width="4.5703125" customWidth="1"/>
    <col min="8450" max="8450" width="33.7109375" customWidth="1"/>
    <col min="8451" max="8451" width="13.140625" customWidth="1"/>
    <col min="8452" max="8454" width="12.42578125" customWidth="1"/>
    <col min="8456" max="8456" width="10.85546875" customWidth="1"/>
    <col min="8705" max="8705" width="4.5703125" customWidth="1"/>
    <col min="8706" max="8706" width="33.7109375" customWidth="1"/>
    <col min="8707" max="8707" width="13.140625" customWidth="1"/>
    <col min="8708" max="8710" width="12.42578125" customWidth="1"/>
    <col min="8712" max="8712" width="10.85546875" customWidth="1"/>
    <col min="8961" max="8961" width="4.5703125" customWidth="1"/>
    <col min="8962" max="8962" width="33.7109375" customWidth="1"/>
    <col min="8963" max="8963" width="13.140625" customWidth="1"/>
    <col min="8964" max="8966" width="12.42578125" customWidth="1"/>
    <col min="8968" max="8968" width="10.85546875" customWidth="1"/>
    <col min="9217" max="9217" width="4.5703125" customWidth="1"/>
    <col min="9218" max="9218" width="33.7109375" customWidth="1"/>
    <col min="9219" max="9219" width="13.140625" customWidth="1"/>
    <col min="9220" max="9222" width="12.42578125" customWidth="1"/>
    <col min="9224" max="9224" width="10.85546875" customWidth="1"/>
    <col min="9473" max="9473" width="4.5703125" customWidth="1"/>
    <col min="9474" max="9474" width="33.7109375" customWidth="1"/>
    <col min="9475" max="9475" width="13.140625" customWidth="1"/>
    <col min="9476" max="9478" width="12.42578125" customWidth="1"/>
    <col min="9480" max="9480" width="10.85546875" customWidth="1"/>
    <col min="9729" max="9729" width="4.5703125" customWidth="1"/>
    <col min="9730" max="9730" width="33.7109375" customWidth="1"/>
    <col min="9731" max="9731" width="13.140625" customWidth="1"/>
    <col min="9732" max="9734" width="12.42578125" customWidth="1"/>
    <col min="9736" max="9736" width="10.85546875" customWidth="1"/>
    <col min="9985" max="9985" width="4.5703125" customWidth="1"/>
    <col min="9986" max="9986" width="33.7109375" customWidth="1"/>
    <col min="9987" max="9987" width="13.140625" customWidth="1"/>
    <col min="9988" max="9990" width="12.42578125" customWidth="1"/>
    <col min="9992" max="9992" width="10.85546875" customWidth="1"/>
    <col min="10241" max="10241" width="4.5703125" customWidth="1"/>
    <col min="10242" max="10242" width="33.7109375" customWidth="1"/>
    <col min="10243" max="10243" width="13.140625" customWidth="1"/>
    <col min="10244" max="10246" width="12.42578125" customWidth="1"/>
    <col min="10248" max="10248" width="10.85546875" customWidth="1"/>
    <col min="10497" max="10497" width="4.5703125" customWidth="1"/>
    <col min="10498" max="10498" width="33.7109375" customWidth="1"/>
    <col min="10499" max="10499" width="13.140625" customWidth="1"/>
    <col min="10500" max="10502" width="12.42578125" customWidth="1"/>
    <col min="10504" max="10504" width="10.85546875" customWidth="1"/>
    <col min="10753" max="10753" width="4.5703125" customWidth="1"/>
    <col min="10754" max="10754" width="33.7109375" customWidth="1"/>
    <col min="10755" max="10755" width="13.140625" customWidth="1"/>
    <col min="10756" max="10758" width="12.42578125" customWidth="1"/>
    <col min="10760" max="10760" width="10.85546875" customWidth="1"/>
    <col min="11009" max="11009" width="4.5703125" customWidth="1"/>
    <col min="11010" max="11010" width="33.7109375" customWidth="1"/>
    <col min="11011" max="11011" width="13.140625" customWidth="1"/>
    <col min="11012" max="11014" width="12.42578125" customWidth="1"/>
    <col min="11016" max="11016" width="10.85546875" customWidth="1"/>
    <col min="11265" max="11265" width="4.5703125" customWidth="1"/>
    <col min="11266" max="11266" width="33.7109375" customWidth="1"/>
    <col min="11267" max="11267" width="13.140625" customWidth="1"/>
    <col min="11268" max="11270" width="12.42578125" customWidth="1"/>
    <col min="11272" max="11272" width="10.85546875" customWidth="1"/>
    <col min="11521" max="11521" width="4.5703125" customWidth="1"/>
    <col min="11522" max="11522" width="33.7109375" customWidth="1"/>
    <col min="11523" max="11523" width="13.140625" customWidth="1"/>
    <col min="11524" max="11526" width="12.42578125" customWidth="1"/>
    <col min="11528" max="11528" width="10.85546875" customWidth="1"/>
    <col min="11777" max="11777" width="4.5703125" customWidth="1"/>
    <col min="11778" max="11778" width="33.7109375" customWidth="1"/>
    <col min="11779" max="11779" width="13.140625" customWidth="1"/>
    <col min="11780" max="11782" width="12.42578125" customWidth="1"/>
    <col min="11784" max="11784" width="10.85546875" customWidth="1"/>
    <col min="12033" max="12033" width="4.5703125" customWidth="1"/>
    <col min="12034" max="12034" width="33.7109375" customWidth="1"/>
    <col min="12035" max="12035" width="13.140625" customWidth="1"/>
    <col min="12036" max="12038" width="12.42578125" customWidth="1"/>
    <col min="12040" max="12040" width="10.85546875" customWidth="1"/>
    <col min="12289" max="12289" width="4.5703125" customWidth="1"/>
    <col min="12290" max="12290" width="33.7109375" customWidth="1"/>
    <col min="12291" max="12291" width="13.140625" customWidth="1"/>
    <col min="12292" max="12294" width="12.42578125" customWidth="1"/>
    <col min="12296" max="12296" width="10.85546875" customWidth="1"/>
    <col min="12545" max="12545" width="4.5703125" customWidth="1"/>
    <col min="12546" max="12546" width="33.7109375" customWidth="1"/>
    <col min="12547" max="12547" width="13.140625" customWidth="1"/>
    <col min="12548" max="12550" width="12.42578125" customWidth="1"/>
    <col min="12552" max="12552" width="10.85546875" customWidth="1"/>
    <col min="12801" max="12801" width="4.5703125" customWidth="1"/>
    <col min="12802" max="12802" width="33.7109375" customWidth="1"/>
    <col min="12803" max="12803" width="13.140625" customWidth="1"/>
    <col min="12804" max="12806" width="12.42578125" customWidth="1"/>
    <col min="12808" max="12808" width="10.85546875" customWidth="1"/>
    <col min="13057" max="13057" width="4.5703125" customWidth="1"/>
    <col min="13058" max="13058" width="33.7109375" customWidth="1"/>
    <col min="13059" max="13059" width="13.140625" customWidth="1"/>
    <col min="13060" max="13062" width="12.42578125" customWidth="1"/>
    <col min="13064" max="13064" width="10.85546875" customWidth="1"/>
    <col min="13313" max="13313" width="4.5703125" customWidth="1"/>
    <col min="13314" max="13314" width="33.7109375" customWidth="1"/>
    <col min="13315" max="13315" width="13.140625" customWidth="1"/>
    <col min="13316" max="13318" width="12.42578125" customWidth="1"/>
    <col min="13320" max="13320" width="10.85546875" customWidth="1"/>
    <col min="13569" max="13569" width="4.5703125" customWidth="1"/>
    <col min="13570" max="13570" width="33.7109375" customWidth="1"/>
    <col min="13571" max="13571" width="13.140625" customWidth="1"/>
    <col min="13572" max="13574" width="12.42578125" customWidth="1"/>
    <col min="13576" max="13576" width="10.85546875" customWidth="1"/>
    <col min="13825" max="13825" width="4.5703125" customWidth="1"/>
    <col min="13826" max="13826" width="33.7109375" customWidth="1"/>
    <col min="13827" max="13827" width="13.140625" customWidth="1"/>
    <col min="13828" max="13830" width="12.42578125" customWidth="1"/>
    <col min="13832" max="13832" width="10.85546875" customWidth="1"/>
    <col min="14081" max="14081" width="4.5703125" customWidth="1"/>
    <col min="14082" max="14082" width="33.7109375" customWidth="1"/>
    <col min="14083" max="14083" width="13.140625" customWidth="1"/>
    <col min="14084" max="14086" width="12.42578125" customWidth="1"/>
    <col min="14088" max="14088" width="10.85546875" customWidth="1"/>
    <col min="14337" max="14337" width="4.5703125" customWidth="1"/>
    <col min="14338" max="14338" width="33.7109375" customWidth="1"/>
    <col min="14339" max="14339" width="13.140625" customWidth="1"/>
    <col min="14340" max="14342" width="12.42578125" customWidth="1"/>
    <col min="14344" max="14344" width="10.85546875" customWidth="1"/>
    <col min="14593" max="14593" width="4.5703125" customWidth="1"/>
    <col min="14594" max="14594" width="33.7109375" customWidth="1"/>
    <col min="14595" max="14595" width="13.140625" customWidth="1"/>
    <col min="14596" max="14598" width="12.42578125" customWidth="1"/>
    <col min="14600" max="14600" width="10.85546875" customWidth="1"/>
    <col min="14849" max="14849" width="4.5703125" customWidth="1"/>
    <col min="14850" max="14850" width="33.7109375" customWidth="1"/>
    <col min="14851" max="14851" width="13.140625" customWidth="1"/>
    <col min="14852" max="14854" width="12.42578125" customWidth="1"/>
    <col min="14856" max="14856" width="10.85546875" customWidth="1"/>
    <col min="15105" max="15105" width="4.5703125" customWidth="1"/>
    <col min="15106" max="15106" width="33.7109375" customWidth="1"/>
    <col min="15107" max="15107" width="13.140625" customWidth="1"/>
    <col min="15108" max="15110" width="12.42578125" customWidth="1"/>
    <col min="15112" max="15112" width="10.85546875" customWidth="1"/>
    <col min="15361" max="15361" width="4.5703125" customWidth="1"/>
    <col min="15362" max="15362" width="33.7109375" customWidth="1"/>
    <col min="15363" max="15363" width="13.140625" customWidth="1"/>
    <col min="15364" max="15366" width="12.42578125" customWidth="1"/>
    <col min="15368" max="15368" width="10.85546875" customWidth="1"/>
    <col min="15617" max="15617" width="4.5703125" customWidth="1"/>
    <col min="15618" max="15618" width="33.7109375" customWidth="1"/>
    <col min="15619" max="15619" width="13.140625" customWidth="1"/>
    <col min="15620" max="15622" width="12.42578125" customWidth="1"/>
    <col min="15624" max="15624" width="10.85546875" customWidth="1"/>
    <col min="15873" max="15873" width="4.5703125" customWidth="1"/>
    <col min="15874" max="15874" width="33.7109375" customWidth="1"/>
    <col min="15875" max="15875" width="13.140625" customWidth="1"/>
    <col min="15876" max="15878" width="12.42578125" customWidth="1"/>
    <col min="15880" max="15880" width="10.85546875" customWidth="1"/>
    <col min="16129" max="16129" width="4.5703125" customWidth="1"/>
    <col min="16130" max="16130" width="33.7109375" customWidth="1"/>
    <col min="16131" max="16131" width="13.140625" customWidth="1"/>
    <col min="16132" max="16134" width="12.42578125" customWidth="1"/>
    <col min="16136" max="16136" width="10.85546875" customWidth="1"/>
  </cols>
  <sheetData>
    <row r="1" spans="1:8" x14ac:dyDescent="0.25">
      <c r="F1" s="8" t="s">
        <v>199</v>
      </c>
      <c r="G1" s="8"/>
    </row>
    <row r="2" spans="1:8" x14ac:dyDescent="0.25">
      <c r="F2" s="8"/>
      <c r="G2" s="8"/>
    </row>
    <row r="4" spans="1:8" ht="15.75" x14ac:dyDescent="0.25">
      <c r="A4" s="460" t="s">
        <v>200</v>
      </c>
      <c r="B4" s="460"/>
      <c r="C4" s="460"/>
      <c r="D4" s="460"/>
      <c r="E4" s="460"/>
      <c r="F4" s="460"/>
    </row>
    <row r="5" spans="1:8" x14ac:dyDescent="0.25">
      <c r="A5" s="9"/>
      <c r="B5" s="10"/>
      <c r="C5" s="10"/>
      <c r="D5" s="10"/>
      <c r="E5" s="10"/>
      <c r="F5" s="10"/>
    </row>
    <row r="6" spans="1:8" x14ac:dyDescent="0.25">
      <c r="A6" s="10"/>
      <c r="B6" s="10"/>
      <c r="C6" s="10"/>
      <c r="D6" s="11"/>
      <c r="E6" s="10"/>
      <c r="F6" s="10"/>
    </row>
    <row r="7" spans="1:8" x14ac:dyDescent="0.25">
      <c r="A7" s="461" t="s">
        <v>201</v>
      </c>
      <c r="B7" s="461" t="s">
        <v>202</v>
      </c>
      <c r="C7" s="462" t="s">
        <v>203</v>
      </c>
      <c r="D7" s="462" t="s">
        <v>5</v>
      </c>
      <c r="E7" s="463" t="s">
        <v>6</v>
      </c>
      <c r="F7" s="466" t="s">
        <v>204</v>
      </c>
    </row>
    <row r="8" spans="1:8" x14ac:dyDescent="0.25">
      <c r="A8" s="461"/>
      <c r="B8" s="461"/>
      <c r="C8" s="461"/>
      <c r="D8" s="462"/>
      <c r="E8" s="464"/>
      <c r="F8" s="467"/>
    </row>
    <row r="9" spans="1:8" x14ac:dyDescent="0.25">
      <c r="A9" s="461"/>
      <c r="B9" s="461"/>
      <c r="C9" s="461"/>
      <c r="D9" s="462"/>
      <c r="E9" s="465"/>
      <c r="F9" s="468"/>
    </row>
    <row r="10" spans="1:8" x14ac:dyDescent="0.25">
      <c r="A10" s="12">
        <v>1</v>
      </c>
      <c r="B10" s="12">
        <v>2</v>
      </c>
      <c r="C10" s="12">
        <v>3</v>
      </c>
      <c r="D10" s="13">
        <v>4</v>
      </c>
      <c r="E10" s="14">
        <v>5</v>
      </c>
      <c r="F10" s="14">
        <v>6</v>
      </c>
    </row>
    <row r="11" spans="1:8" x14ac:dyDescent="0.25">
      <c r="A11" s="15" t="s">
        <v>205</v>
      </c>
      <c r="B11" s="16" t="s">
        <v>206</v>
      </c>
      <c r="C11" s="15"/>
      <c r="D11" s="17">
        <f>'Zał. Nr 1'!C106</f>
        <v>40562771.18</v>
      </c>
      <c r="E11" s="17">
        <f>'Zał. Nr 1'!D106</f>
        <v>45033058.289999999</v>
      </c>
      <c r="F11" s="281">
        <f>E11/D11</f>
        <v>1.1102066495941021</v>
      </c>
      <c r="H11" s="18"/>
    </row>
    <row r="12" spans="1:8" x14ac:dyDescent="0.25">
      <c r="A12" s="15" t="s">
        <v>207</v>
      </c>
      <c r="B12" s="16" t="s">
        <v>208</v>
      </c>
      <c r="C12" s="15"/>
      <c r="D12" s="126">
        <f>'Zał. Nr 2'!D100</f>
        <v>46241638.609999999</v>
      </c>
      <c r="E12" s="19">
        <f>'Zał. Nr 2'!E100</f>
        <v>40645859.789999999</v>
      </c>
      <c r="F12" s="281">
        <f>E12/D12</f>
        <v>0.87898831035823455</v>
      </c>
      <c r="H12" s="18"/>
    </row>
    <row r="13" spans="1:8" x14ac:dyDescent="0.25">
      <c r="A13" s="15" t="s">
        <v>209</v>
      </c>
      <c r="B13" s="16" t="s">
        <v>210</v>
      </c>
      <c r="C13" s="20"/>
      <c r="D13" s="21">
        <f>D11-D12</f>
        <v>-5678867.4299999997</v>
      </c>
      <c r="E13" s="21">
        <f>E11-E12</f>
        <v>4387198.5</v>
      </c>
      <c r="F13" s="281">
        <v>0</v>
      </c>
      <c r="H13" s="22"/>
    </row>
    <row r="14" spans="1:8" x14ac:dyDescent="0.25">
      <c r="A14" s="458" t="s">
        <v>211</v>
      </c>
      <c r="B14" s="459"/>
      <c r="C14" s="23"/>
      <c r="D14" s="24">
        <f>SUM(D15:D23)</f>
        <v>8524608.7300000004</v>
      </c>
      <c r="E14" s="24">
        <f>SUM(E15:E23)</f>
        <v>10235427.309999999</v>
      </c>
      <c r="F14" s="282">
        <f>E14/D14</f>
        <v>1.2006917424818861</v>
      </c>
      <c r="H14" s="25"/>
    </row>
    <row r="15" spans="1:8" x14ac:dyDescent="0.25">
      <c r="A15" s="15" t="s">
        <v>205</v>
      </c>
      <c r="B15" s="26" t="s">
        <v>212</v>
      </c>
      <c r="C15" s="15" t="s">
        <v>213</v>
      </c>
      <c r="D15" s="21">
        <v>0</v>
      </c>
      <c r="E15" s="21">
        <v>0</v>
      </c>
      <c r="F15" s="281">
        <v>0</v>
      </c>
      <c r="H15" s="18"/>
    </row>
    <row r="16" spans="1:8" x14ac:dyDescent="0.25">
      <c r="A16" s="15" t="s">
        <v>207</v>
      </c>
      <c r="B16" s="20" t="s">
        <v>214</v>
      </c>
      <c r="C16" s="15" t="s">
        <v>213</v>
      </c>
      <c r="D16" s="96">
        <v>1270975</v>
      </c>
      <c r="E16" s="21">
        <v>1270975</v>
      </c>
      <c r="F16" s="281">
        <v>1</v>
      </c>
      <c r="H16" s="18"/>
    </row>
    <row r="17" spans="1:8" ht="36" x14ac:dyDescent="0.25">
      <c r="A17" s="15" t="s">
        <v>209</v>
      </c>
      <c r="B17" s="28" t="s">
        <v>277</v>
      </c>
      <c r="C17" s="15" t="s">
        <v>215</v>
      </c>
      <c r="D17" s="21">
        <v>0</v>
      </c>
      <c r="E17" s="21">
        <v>0</v>
      </c>
      <c r="F17" s="281">
        <v>0</v>
      </c>
      <c r="H17" s="18"/>
    </row>
    <row r="18" spans="1:8" x14ac:dyDescent="0.25">
      <c r="A18" s="15">
        <v>4</v>
      </c>
      <c r="B18" s="20" t="s">
        <v>217</v>
      </c>
      <c r="C18" s="15" t="s">
        <v>218</v>
      </c>
      <c r="D18" s="21">
        <v>169814.3</v>
      </c>
      <c r="E18" s="21">
        <v>66175</v>
      </c>
      <c r="F18" s="281">
        <f t="shared" ref="F18" si="0">E18/D18</f>
        <v>0.38969038532090644</v>
      </c>
      <c r="H18" s="18"/>
    </row>
    <row r="19" spans="1:8" x14ac:dyDescent="0.25">
      <c r="A19" s="15">
        <v>5</v>
      </c>
      <c r="B19" s="20" t="s">
        <v>220</v>
      </c>
      <c r="C19" s="15" t="s">
        <v>221</v>
      </c>
      <c r="D19" s="21">
        <v>0</v>
      </c>
      <c r="E19" s="21">
        <v>0</v>
      </c>
      <c r="F19" s="281">
        <v>0</v>
      </c>
      <c r="H19" s="18"/>
    </row>
    <row r="20" spans="1:8" x14ac:dyDescent="0.25">
      <c r="A20" s="15">
        <v>6</v>
      </c>
      <c r="B20" s="20" t="s">
        <v>223</v>
      </c>
      <c r="C20" s="15" t="s">
        <v>224</v>
      </c>
      <c r="D20" s="97">
        <v>5577895.5800000001</v>
      </c>
      <c r="E20" s="21">
        <v>5825472.46</v>
      </c>
      <c r="F20" s="281">
        <f>E20/D20</f>
        <v>1.0443853558119136</v>
      </c>
      <c r="H20" s="18"/>
    </row>
    <row r="21" spans="1:8" ht="24" x14ac:dyDescent="0.25">
      <c r="A21" s="15">
        <v>7</v>
      </c>
      <c r="B21" s="33" t="s">
        <v>411</v>
      </c>
      <c r="C21" s="15" t="s">
        <v>335</v>
      </c>
      <c r="D21" s="21">
        <v>726080.85</v>
      </c>
      <c r="E21" s="21">
        <v>726080.85</v>
      </c>
      <c r="F21" s="281">
        <f>E21/D21</f>
        <v>1</v>
      </c>
      <c r="H21" s="18"/>
    </row>
    <row r="22" spans="1:8" x14ac:dyDescent="0.25">
      <c r="A22" s="15">
        <v>8</v>
      </c>
      <c r="B22" s="20" t="s">
        <v>226</v>
      </c>
      <c r="C22" s="15" t="s">
        <v>227</v>
      </c>
      <c r="D22" s="17">
        <v>0</v>
      </c>
      <c r="E22" s="21">
        <v>0</v>
      </c>
      <c r="F22" s="281">
        <v>0</v>
      </c>
      <c r="H22" s="18"/>
    </row>
    <row r="23" spans="1:8" x14ac:dyDescent="0.25">
      <c r="A23" s="15">
        <v>9</v>
      </c>
      <c r="B23" s="29" t="s">
        <v>228</v>
      </c>
      <c r="C23" s="15" t="s">
        <v>306</v>
      </c>
      <c r="D23" s="17">
        <v>779843</v>
      </c>
      <c r="E23" s="19">
        <v>2346724</v>
      </c>
      <c r="F23" s="281">
        <f t="shared" ref="F23:F25" si="1">E23/D23</f>
        <v>3.0092262160460503</v>
      </c>
      <c r="H23" s="18"/>
    </row>
    <row r="24" spans="1:8" x14ac:dyDescent="0.25">
      <c r="A24" s="458" t="s">
        <v>229</v>
      </c>
      <c r="B24" s="459"/>
      <c r="C24" s="30"/>
      <c r="D24" s="31">
        <f>SUM(D25:D31)</f>
        <v>2845741.3</v>
      </c>
      <c r="E24" s="31">
        <f>E25+E26+E27+E28+E29+E30+E31</f>
        <v>556175</v>
      </c>
      <c r="F24" s="282">
        <f t="shared" si="1"/>
        <v>0.1954411667708516</v>
      </c>
      <c r="H24" s="25"/>
    </row>
    <row r="25" spans="1:8" x14ac:dyDescent="0.25">
      <c r="A25" s="15" t="s">
        <v>205</v>
      </c>
      <c r="B25" s="20" t="s">
        <v>230</v>
      </c>
      <c r="C25" s="15" t="s">
        <v>231</v>
      </c>
      <c r="D25" s="17">
        <v>450000</v>
      </c>
      <c r="E25" s="21">
        <v>450000</v>
      </c>
      <c r="F25" s="281">
        <f t="shared" si="1"/>
        <v>1</v>
      </c>
      <c r="H25" s="18"/>
    </row>
    <row r="26" spans="1:8" x14ac:dyDescent="0.25">
      <c r="A26" s="27" t="s">
        <v>207</v>
      </c>
      <c r="B26" s="32" t="s">
        <v>232</v>
      </c>
      <c r="C26" s="27" t="s">
        <v>231</v>
      </c>
      <c r="D26" s="86">
        <v>40000</v>
      </c>
      <c r="E26" s="21">
        <v>40000</v>
      </c>
      <c r="F26" s="281">
        <v>1</v>
      </c>
      <c r="H26" s="18"/>
    </row>
    <row r="27" spans="1:8" ht="48" x14ac:dyDescent="0.25">
      <c r="A27" s="15" t="s">
        <v>209</v>
      </c>
      <c r="B27" s="33" t="s">
        <v>233</v>
      </c>
      <c r="C27" s="15" t="s">
        <v>234</v>
      </c>
      <c r="D27" s="17">
        <v>0</v>
      </c>
      <c r="E27" s="21">
        <v>0</v>
      </c>
      <c r="F27" s="281">
        <v>0</v>
      </c>
      <c r="H27" s="18"/>
    </row>
    <row r="28" spans="1:8" x14ac:dyDescent="0.25">
      <c r="A28" s="15" t="s">
        <v>216</v>
      </c>
      <c r="B28" s="20" t="s">
        <v>235</v>
      </c>
      <c r="C28" s="15" t="s">
        <v>236</v>
      </c>
      <c r="D28" s="17">
        <v>169814.3</v>
      </c>
      <c r="E28" s="21">
        <v>66175</v>
      </c>
      <c r="F28" s="281">
        <f>E28/D28</f>
        <v>0.38969038532090644</v>
      </c>
      <c r="H28" s="18"/>
    </row>
    <row r="29" spans="1:8" x14ac:dyDescent="0.25">
      <c r="A29" s="15" t="s">
        <v>219</v>
      </c>
      <c r="B29" s="20" t="s">
        <v>237</v>
      </c>
      <c r="C29" s="15" t="s">
        <v>238</v>
      </c>
      <c r="D29" s="17">
        <v>2185927</v>
      </c>
      <c r="E29" s="21">
        <v>0</v>
      </c>
      <c r="F29" s="281">
        <f t="shared" ref="F29" si="2">E29/D29*100</f>
        <v>0</v>
      </c>
      <c r="H29" s="18"/>
    </row>
    <row r="30" spans="1:8" x14ac:dyDescent="0.25">
      <c r="A30" s="34" t="s">
        <v>222</v>
      </c>
      <c r="B30" s="29" t="s">
        <v>239</v>
      </c>
      <c r="C30" s="34" t="s">
        <v>240</v>
      </c>
      <c r="D30" s="97">
        <v>0</v>
      </c>
      <c r="E30" s="21">
        <v>0</v>
      </c>
      <c r="F30" s="281">
        <v>0</v>
      </c>
      <c r="H30" s="18"/>
    </row>
    <row r="31" spans="1:8" x14ac:dyDescent="0.25">
      <c r="A31" s="34" t="s">
        <v>225</v>
      </c>
      <c r="B31" s="29" t="s">
        <v>241</v>
      </c>
      <c r="C31" s="35" t="s">
        <v>242</v>
      </c>
      <c r="D31" s="98">
        <v>0</v>
      </c>
      <c r="E31" s="21">
        <v>0</v>
      </c>
      <c r="F31" s="281">
        <v>0</v>
      </c>
      <c r="H31" s="18"/>
    </row>
    <row r="32" spans="1:8" x14ac:dyDescent="0.25">
      <c r="A32" s="36"/>
      <c r="B32" s="37"/>
      <c r="C32" s="38"/>
      <c r="D32" s="10"/>
      <c r="E32" s="10"/>
      <c r="F32" s="10"/>
    </row>
    <row r="34" spans="1:2" s="40" customFormat="1" ht="15.75" x14ac:dyDescent="0.25">
      <c r="A34" s="39"/>
      <c r="B34" s="39"/>
    </row>
    <row r="35" spans="1:2" x14ac:dyDescent="0.25">
      <c r="A35" s="41"/>
      <c r="B35" s="41"/>
    </row>
  </sheetData>
  <autoFilter ref="A10:F31"/>
  <mergeCells count="9">
    <mergeCell ref="A14:B14"/>
    <mergeCell ref="A24:B24"/>
    <mergeCell ref="A4:F4"/>
    <mergeCell ref="A7:A9"/>
    <mergeCell ref="B7:B9"/>
    <mergeCell ref="C7:C9"/>
    <mergeCell ref="D7:D9"/>
    <mergeCell ref="E7:E9"/>
    <mergeCell ref="F7:F9"/>
  </mergeCells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7"/>
  <sheetViews>
    <sheetView topLeftCell="A4" workbookViewId="0">
      <pane ySplit="7" topLeftCell="A11" activePane="bottomLeft" state="frozen"/>
      <selection activeCell="A4" sqref="A4"/>
      <selection pane="bottomLeft" activeCell="I24" sqref="I24"/>
    </sheetView>
  </sheetViews>
  <sheetFormatPr defaultRowHeight="12" x14ac:dyDescent="0.2"/>
  <cols>
    <col min="1" max="1" width="5.42578125" style="117" customWidth="1"/>
    <col min="2" max="2" width="8" style="117" customWidth="1"/>
    <col min="3" max="3" width="38.28515625" style="120" customWidth="1"/>
    <col min="4" max="4" width="12" style="118" customWidth="1"/>
    <col min="5" max="5" width="14.140625" style="119" customWidth="1"/>
    <col min="6" max="6" width="8.42578125" style="283" customWidth="1"/>
    <col min="7" max="7" width="12.140625" style="118" customWidth="1"/>
    <col min="8" max="8" width="14.28515625" style="119" customWidth="1"/>
    <col min="9" max="9" width="8.28515625" style="283" customWidth="1"/>
    <col min="10" max="10" width="11.5703125" style="119" customWidth="1"/>
    <col min="11" max="11" width="10.42578125" style="119" customWidth="1"/>
    <col min="12" max="256" width="9.140625" style="120"/>
    <col min="257" max="257" width="6" style="120" customWidth="1"/>
    <col min="258" max="258" width="8.7109375" style="120" customWidth="1"/>
    <col min="259" max="259" width="44.42578125" style="120" customWidth="1"/>
    <col min="260" max="260" width="9.42578125" style="120" customWidth="1"/>
    <col min="261" max="261" width="14.140625" style="120" customWidth="1"/>
    <col min="262" max="262" width="7.5703125" style="120" customWidth="1"/>
    <col min="263" max="263" width="10.5703125" style="120" customWidth="1"/>
    <col min="264" max="264" width="14.28515625" style="120" customWidth="1"/>
    <col min="265" max="265" width="8.85546875" style="120" customWidth="1"/>
    <col min="266" max="266" width="11.5703125" style="120" customWidth="1"/>
    <col min="267" max="267" width="10.85546875" style="120" customWidth="1"/>
    <col min="268" max="512" width="9.140625" style="120"/>
    <col min="513" max="513" width="6" style="120" customWidth="1"/>
    <col min="514" max="514" width="8.7109375" style="120" customWidth="1"/>
    <col min="515" max="515" width="44.42578125" style="120" customWidth="1"/>
    <col min="516" max="516" width="9.42578125" style="120" customWidth="1"/>
    <col min="517" max="517" width="14.140625" style="120" customWidth="1"/>
    <col min="518" max="518" width="7.5703125" style="120" customWidth="1"/>
    <col min="519" max="519" width="10.5703125" style="120" customWidth="1"/>
    <col min="520" max="520" width="14.28515625" style="120" customWidth="1"/>
    <col min="521" max="521" width="8.85546875" style="120" customWidth="1"/>
    <col min="522" max="522" width="11.5703125" style="120" customWidth="1"/>
    <col min="523" max="523" width="10.85546875" style="120" customWidth="1"/>
    <col min="524" max="768" width="9.140625" style="120"/>
    <col min="769" max="769" width="6" style="120" customWidth="1"/>
    <col min="770" max="770" width="8.7109375" style="120" customWidth="1"/>
    <col min="771" max="771" width="44.42578125" style="120" customWidth="1"/>
    <col min="772" max="772" width="9.42578125" style="120" customWidth="1"/>
    <col min="773" max="773" width="14.140625" style="120" customWidth="1"/>
    <col min="774" max="774" width="7.5703125" style="120" customWidth="1"/>
    <col min="775" max="775" width="10.5703125" style="120" customWidth="1"/>
    <col min="776" max="776" width="14.28515625" style="120" customWidth="1"/>
    <col min="777" max="777" width="8.85546875" style="120" customWidth="1"/>
    <col min="778" max="778" width="11.5703125" style="120" customWidth="1"/>
    <col min="779" max="779" width="10.85546875" style="120" customWidth="1"/>
    <col min="780" max="1024" width="9.140625" style="120"/>
    <col min="1025" max="1025" width="6" style="120" customWidth="1"/>
    <col min="1026" max="1026" width="8.7109375" style="120" customWidth="1"/>
    <col min="1027" max="1027" width="44.42578125" style="120" customWidth="1"/>
    <col min="1028" max="1028" width="9.42578125" style="120" customWidth="1"/>
    <col min="1029" max="1029" width="14.140625" style="120" customWidth="1"/>
    <col min="1030" max="1030" width="7.5703125" style="120" customWidth="1"/>
    <col min="1031" max="1031" width="10.5703125" style="120" customWidth="1"/>
    <col min="1032" max="1032" width="14.28515625" style="120" customWidth="1"/>
    <col min="1033" max="1033" width="8.85546875" style="120" customWidth="1"/>
    <col min="1034" max="1034" width="11.5703125" style="120" customWidth="1"/>
    <col min="1035" max="1035" width="10.85546875" style="120" customWidth="1"/>
    <col min="1036" max="1280" width="9.140625" style="120"/>
    <col min="1281" max="1281" width="6" style="120" customWidth="1"/>
    <col min="1282" max="1282" width="8.7109375" style="120" customWidth="1"/>
    <col min="1283" max="1283" width="44.42578125" style="120" customWidth="1"/>
    <col min="1284" max="1284" width="9.42578125" style="120" customWidth="1"/>
    <col min="1285" max="1285" width="14.140625" style="120" customWidth="1"/>
    <col min="1286" max="1286" width="7.5703125" style="120" customWidth="1"/>
    <col min="1287" max="1287" width="10.5703125" style="120" customWidth="1"/>
    <col min="1288" max="1288" width="14.28515625" style="120" customWidth="1"/>
    <col min="1289" max="1289" width="8.85546875" style="120" customWidth="1"/>
    <col min="1290" max="1290" width="11.5703125" style="120" customWidth="1"/>
    <col min="1291" max="1291" width="10.85546875" style="120" customWidth="1"/>
    <col min="1292" max="1536" width="9.140625" style="120"/>
    <col min="1537" max="1537" width="6" style="120" customWidth="1"/>
    <col min="1538" max="1538" width="8.7109375" style="120" customWidth="1"/>
    <col min="1539" max="1539" width="44.42578125" style="120" customWidth="1"/>
    <col min="1540" max="1540" width="9.42578125" style="120" customWidth="1"/>
    <col min="1541" max="1541" width="14.140625" style="120" customWidth="1"/>
    <col min="1542" max="1542" width="7.5703125" style="120" customWidth="1"/>
    <col min="1543" max="1543" width="10.5703125" style="120" customWidth="1"/>
    <col min="1544" max="1544" width="14.28515625" style="120" customWidth="1"/>
    <col min="1545" max="1545" width="8.85546875" style="120" customWidth="1"/>
    <col min="1546" max="1546" width="11.5703125" style="120" customWidth="1"/>
    <col min="1547" max="1547" width="10.85546875" style="120" customWidth="1"/>
    <col min="1548" max="1792" width="9.140625" style="120"/>
    <col min="1793" max="1793" width="6" style="120" customWidth="1"/>
    <col min="1794" max="1794" width="8.7109375" style="120" customWidth="1"/>
    <col min="1795" max="1795" width="44.42578125" style="120" customWidth="1"/>
    <col min="1796" max="1796" width="9.42578125" style="120" customWidth="1"/>
    <col min="1797" max="1797" width="14.140625" style="120" customWidth="1"/>
    <col min="1798" max="1798" width="7.5703125" style="120" customWidth="1"/>
    <col min="1799" max="1799" width="10.5703125" style="120" customWidth="1"/>
    <col min="1800" max="1800" width="14.28515625" style="120" customWidth="1"/>
    <col min="1801" max="1801" width="8.85546875" style="120" customWidth="1"/>
    <col min="1802" max="1802" width="11.5703125" style="120" customWidth="1"/>
    <col min="1803" max="1803" width="10.85546875" style="120" customWidth="1"/>
    <col min="1804" max="2048" width="9.140625" style="120"/>
    <col min="2049" max="2049" width="6" style="120" customWidth="1"/>
    <col min="2050" max="2050" width="8.7109375" style="120" customWidth="1"/>
    <col min="2051" max="2051" width="44.42578125" style="120" customWidth="1"/>
    <col min="2052" max="2052" width="9.42578125" style="120" customWidth="1"/>
    <col min="2053" max="2053" width="14.140625" style="120" customWidth="1"/>
    <col min="2054" max="2054" width="7.5703125" style="120" customWidth="1"/>
    <col min="2055" max="2055" width="10.5703125" style="120" customWidth="1"/>
    <col min="2056" max="2056" width="14.28515625" style="120" customWidth="1"/>
    <col min="2057" max="2057" width="8.85546875" style="120" customWidth="1"/>
    <col min="2058" max="2058" width="11.5703125" style="120" customWidth="1"/>
    <col min="2059" max="2059" width="10.85546875" style="120" customWidth="1"/>
    <col min="2060" max="2304" width="9.140625" style="120"/>
    <col min="2305" max="2305" width="6" style="120" customWidth="1"/>
    <col min="2306" max="2306" width="8.7109375" style="120" customWidth="1"/>
    <col min="2307" max="2307" width="44.42578125" style="120" customWidth="1"/>
    <col min="2308" max="2308" width="9.42578125" style="120" customWidth="1"/>
    <col min="2309" max="2309" width="14.140625" style="120" customWidth="1"/>
    <col min="2310" max="2310" width="7.5703125" style="120" customWidth="1"/>
    <col min="2311" max="2311" width="10.5703125" style="120" customWidth="1"/>
    <col min="2312" max="2312" width="14.28515625" style="120" customWidth="1"/>
    <col min="2313" max="2313" width="8.85546875" style="120" customWidth="1"/>
    <col min="2314" max="2314" width="11.5703125" style="120" customWidth="1"/>
    <col min="2315" max="2315" width="10.85546875" style="120" customWidth="1"/>
    <col min="2316" max="2560" width="9.140625" style="120"/>
    <col min="2561" max="2561" width="6" style="120" customWidth="1"/>
    <col min="2562" max="2562" width="8.7109375" style="120" customWidth="1"/>
    <col min="2563" max="2563" width="44.42578125" style="120" customWidth="1"/>
    <col min="2564" max="2564" width="9.42578125" style="120" customWidth="1"/>
    <col min="2565" max="2565" width="14.140625" style="120" customWidth="1"/>
    <col min="2566" max="2566" width="7.5703125" style="120" customWidth="1"/>
    <col min="2567" max="2567" width="10.5703125" style="120" customWidth="1"/>
    <col min="2568" max="2568" width="14.28515625" style="120" customWidth="1"/>
    <col min="2569" max="2569" width="8.85546875" style="120" customWidth="1"/>
    <col min="2570" max="2570" width="11.5703125" style="120" customWidth="1"/>
    <col min="2571" max="2571" width="10.85546875" style="120" customWidth="1"/>
    <col min="2572" max="2816" width="9.140625" style="120"/>
    <col min="2817" max="2817" width="6" style="120" customWidth="1"/>
    <col min="2818" max="2818" width="8.7109375" style="120" customWidth="1"/>
    <col min="2819" max="2819" width="44.42578125" style="120" customWidth="1"/>
    <col min="2820" max="2820" width="9.42578125" style="120" customWidth="1"/>
    <col min="2821" max="2821" width="14.140625" style="120" customWidth="1"/>
    <col min="2822" max="2822" width="7.5703125" style="120" customWidth="1"/>
    <col min="2823" max="2823" width="10.5703125" style="120" customWidth="1"/>
    <col min="2824" max="2824" width="14.28515625" style="120" customWidth="1"/>
    <col min="2825" max="2825" width="8.85546875" style="120" customWidth="1"/>
    <col min="2826" max="2826" width="11.5703125" style="120" customWidth="1"/>
    <col min="2827" max="2827" width="10.85546875" style="120" customWidth="1"/>
    <col min="2828" max="3072" width="9.140625" style="120"/>
    <col min="3073" max="3073" width="6" style="120" customWidth="1"/>
    <col min="3074" max="3074" width="8.7109375" style="120" customWidth="1"/>
    <col min="3075" max="3075" width="44.42578125" style="120" customWidth="1"/>
    <col min="3076" max="3076" width="9.42578125" style="120" customWidth="1"/>
    <col min="3077" max="3077" width="14.140625" style="120" customWidth="1"/>
    <col min="3078" max="3078" width="7.5703125" style="120" customWidth="1"/>
    <col min="3079" max="3079" width="10.5703125" style="120" customWidth="1"/>
    <col min="3080" max="3080" width="14.28515625" style="120" customWidth="1"/>
    <col min="3081" max="3081" width="8.85546875" style="120" customWidth="1"/>
    <col min="3082" max="3082" width="11.5703125" style="120" customWidth="1"/>
    <col min="3083" max="3083" width="10.85546875" style="120" customWidth="1"/>
    <col min="3084" max="3328" width="9.140625" style="120"/>
    <col min="3329" max="3329" width="6" style="120" customWidth="1"/>
    <col min="3330" max="3330" width="8.7109375" style="120" customWidth="1"/>
    <col min="3331" max="3331" width="44.42578125" style="120" customWidth="1"/>
    <col min="3332" max="3332" width="9.42578125" style="120" customWidth="1"/>
    <col min="3333" max="3333" width="14.140625" style="120" customWidth="1"/>
    <col min="3334" max="3334" width="7.5703125" style="120" customWidth="1"/>
    <col min="3335" max="3335" width="10.5703125" style="120" customWidth="1"/>
    <col min="3336" max="3336" width="14.28515625" style="120" customWidth="1"/>
    <col min="3337" max="3337" width="8.85546875" style="120" customWidth="1"/>
    <col min="3338" max="3338" width="11.5703125" style="120" customWidth="1"/>
    <col min="3339" max="3339" width="10.85546875" style="120" customWidth="1"/>
    <col min="3340" max="3584" width="9.140625" style="120"/>
    <col min="3585" max="3585" width="6" style="120" customWidth="1"/>
    <col min="3586" max="3586" width="8.7109375" style="120" customWidth="1"/>
    <col min="3587" max="3587" width="44.42578125" style="120" customWidth="1"/>
    <col min="3588" max="3588" width="9.42578125" style="120" customWidth="1"/>
    <col min="3589" max="3589" width="14.140625" style="120" customWidth="1"/>
    <col min="3590" max="3590" width="7.5703125" style="120" customWidth="1"/>
    <col min="3591" max="3591" width="10.5703125" style="120" customWidth="1"/>
    <col min="3592" max="3592" width="14.28515625" style="120" customWidth="1"/>
    <col min="3593" max="3593" width="8.85546875" style="120" customWidth="1"/>
    <col min="3594" max="3594" width="11.5703125" style="120" customWidth="1"/>
    <col min="3595" max="3595" width="10.85546875" style="120" customWidth="1"/>
    <col min="3596" max="3840" width="9.140625" style="120"/>
    <col min="3841" max="3841" width="6" style="120" customWidth="1"/>
    <col min="3842" max="3842" width="8.7109375" style="120" customWidth="1"/>
    <col min="3843" max="3843" width="44.42578125" style="120" customWidth="1"/>
    <col min="3844" max="3844" width="9.42578125" style="120" customWidth="1"/>
    <col min="3845" max="3845" width="14.140625" style="120" customWidth="1"/>
    <col min="3846" max="3846" width="7.5703125" style="120" customWidth="1"/>
    <col min="3847" max="3847" width="10.5703125" style="120" customWidth="1"/>
    <col min="3848" max="3848" width="14.28515625" style="120" customWidth="1"/>
    <col min="3849" max="3849" width="8.85546875" style="120" customWidth="1"/>
    <col min="3850" max="3850" width="11.5703125" style="120" customWidth="1"/>
    <col min="3851" max="3851" width="10.85546875" style="120" customWidth="1"/>
    <col min="3852" max="4096" width="9.140625" style="120"/>
    <col min="4097" max="4097" width="6" style="120" customWidth="1"/>
    <col min="4098" max="4098" width="8.7109375" style="120" customWidth="1"/>
    <col min="4099" max="4099" width="44.42578125" style="120" customWidth="1"/>
    <col min="4100" max="4100" width="9.42578125" style="120" customWidth="1"/>
    <col min="4101" max="4101" width="14.140625" style="120" customWidth="1"/>
    <col min="4102" max="4102" width="7.5703125" style="120" customWidth="1"/>
    <col min="4103" max="4103" width="10.5703125" style="120" customWidth="1"/>
    <col min="4104" max="4104" width="14.28515625" style="120" customWidth="1"/>
    <col min="4105" max="4105" width="8.85546875" style="120" customWidth="1"/>
    <col min="4106" max="4106" width="11.5703125" style="120" customWidth="1"/>
    <col min="4107" max="4107" width="10.85546875" style="120" customWidth="1"/>
    <col min="4108" max="4352" width="9.140625" style="120"/>
    <col min="4353" max="4353" width="6" style="120" customWidth="1"/>
    <col min="4354" max="4354" width="8.7109375" style="120" customWidth="1"/>
    <col min="4355" max="4355" width="44.42578125" style="120" customWidth="1"/>
    <col min="4356" max="4356" width="9.42578125" style="120" customWidth="1"/>
    <col min="4357" max="4357" width="14.140625" style="120" customWidth="1"/>
    <col min="4358" max="4358" width="7.5703125" style="120" customWidth="1"/>
    <col min="4359" max="4359" width="10.5703125" style="120" customWidth="1"/>
    <col min="4360" max="4360" width="14.28515625" style="120" customWidth="1"/>
    <col min="4361" max="4361" width="8.85546875" style="120" customWidth="1"/>
    <col min="4362" max="4362" width="11.5703125" style="120" customWidth="1"/>
    <col min="4363" max="4363" width="10.85546875" style="120" customWidth="1"/>
    <col min="4364" max="4608" width="9.140625" style="120"/>
    <col min="4609" max="4609" width="6" style="120" customWidth="1"/>
    <col min="4610" max="4610" width="8.7109375" style="120" customWidth="1"/>
    <col min="4611" max="4611" width="44.42578125" style="120" customWidth="1"/>
    <col min="4612" max="4612" width="9.42578125" style="120" customWidth="1"/>
    <col min="4613" max="4613" width="14.140625" style="120" customWidth="1"/>
    <col min="4614" max="4614" width="7.5703125" style="120" customWidth="1"/>
    <col min="4615" max="4615" width="10.5703125" style="120" customWidth="1"/>
    <col min="4616" max="4616" width="14.28515625" style="120" customWidth="1"/>
    <col min="4617" max="4617" width="8.85546875" style="120" customWidth="1"/>
    <col min="4618" max="4618" width="11.5703125" style="120" customWidth="1"/>
    <col min="4619" max="4619" width="10.85546875" style="120" customWidth="1"/>
    <col min="4620" max="4864" width="9.140625" style="120"/>
    <col min="4865" max="4865" width="6" style="120" customWidth="1"/>
    <col min="4866" max="4866" width="8.7109375" style="120" customWidth="1"/>
    <col min="4867" max="4867" width="44.42578125" style="120" customWidth="1"/>
    <col min="4868" max="4868" width="9.42578125" style="120" customWidth="1"/>
    <col min="4869" max="4869" width="14.140625" style="120" customWidth="1"/>
    <col min="4870" max="4870" width="7.5703125" style="120" customWidth="1"/>
    <col min="4871" max="4871" width="10.5703125" style="120" customWidth="1"/>
    <col min="4872" max="4872" width="14.28515625" style="120" customWidth="1"/>
    <col min="4873" max="4873" width="8.85546875" style="120" customWidth="1"/>
    <col min="4874" max="4874" width="11.5703125" style="120" customWidth="1"/>
    <col min="4875" max="4875" width="10.85546875" style="120" customWidth="1"/>
    <col min="4876" max="5120" width="9.140625" style="120"/>
    <col min="5121" max="5121" width="6" style="120" customWidth="1"/>
    <col min="5122" max="5122" width="8.7109375" style="120" customWidth="1"/>
    <col min="5123" max="5123" width="44.42578125" style="120" customWidth="1"/>
    <col min="5124" max="5124" width="9.42578125" style="120" customWidth="1"/>
    <col min="5125" max="5125" width="14.140625" style="120" customWidth="1"/>
    <col min="5126" max="5126" width="7.5703125" style="120" customWidth="1"/>
    <col min="5127" max="5127" width="10.5703125" style="120" customWidth="1"/>
    <col min="5128" max="5128" width="14.28515625" style="120" customWidth="1"/>
    <col min="5129" max="5129" width="8.85546875" style="120" customWidth="1"/>
    <col min="5130" max="5130" width="11.5703125" style="120" customWidth="1"/>
    <col min="5131" max="5131" width="10.85546875" style="120" customWidth="1"/>
    <col min="5132" max="5376" width="9.140625" style="120"/>
    <col min="5377" max="5377" width="6" style="120" customWidth="1"/>
    <col min="5378" max="5378" width="8.7109375" style="120" customWidth="1"/>
    <col min="5379" max="5379" width="44.42578125" style="120" customWidth="1"/>
    <col min="5380" max="5380" width="9.42578125" style="120" customWidth="1"/>
    <col min="5381" max="5381" width="14.140625" style="120" customWidth="1"/>
    <col min="5382" max="5382" width="7.5703125" style="120" customWidth="1"/>
    <col min="5383" max="5383" width="10.5703125" style="120" customWidth="1"/>
    <col min="5384" max="5384" width="14.28515625" style="120" customWidth="1"/>
    <col min="5385" max="5385" width="8.85546875" style="120" customWidth="1"/>
    <col min="5386" max="5386" width="11.5703125" style="120" customWidth="1"/>
    <col min="5387" max="5387" width="10.85546875" style="120" customWidth="1"/>
    <col min="5388" max="5632" width="9.140625" style="120"/>
    <col min="5633" max="5633" width="6" style="120" customWidth="1"/>
    <col min="5634" max="5634" width="8.7109375" style="120" customWidth="1"/>
    <col min="5635" max="5635" width="44.42578125" style="120" customWidth="1"/>
    <col min="5636" max="5636" width="9.42578125" style="120" customWidth="1"/>
    <col min="5637" max="5637" width="14.140625" style="120" customWidth="1"/>
    <col min="5638" max="5638" width="7.5703125" style="120" customWidth="1"/>
    <col min="5639" max="5639" width="10.5703125" style="120" customWidth="1"/>
    <col min="5640" max="5640" width="14.28515625" style="120" customWidth="1"/>
    <col min="5641" max="5641" width="8.85546875" style="120" customWidth="1"/>
    <col min="5642" max="5642" width="11.5703125" style="120" customWidth="1"/>
    <col min="5643" max="5643" width="10.85546875" style="120" customWidth="1"/>
    <col min="5644" max="5888" width="9.140625" style="120"/>
    <col min="5889" max="5889" width="6" style="120" customWidth="1"/>
    <col min="5890" max="5890" width="8.7109375" style="120" customWidth="1"/>
    <col min="5891" max="5891" width="44.42578125" style="120" customWidth="1"/>
    <col min="5892" max="5892" width="9.42578125" style="120" customWidth="1"/>
    <col min="5893" max="5893" width="14.140625" style="120" customWidth="1"/>
    <col min="5894" max="5894" width="7.5703125" style="120" customWidth="1"/>
    <col min="5895" max="5895" width="10.5703125" style="120" customWidth="1"/>
    <col min="5896" max="5896" width="14.28515625" style="120" customWidth="1"/>
    <col min="5897" max="5897" width="8.85546875" style="120" customWidth="1"/>
    <col min="5898" max="5898" width="11.5703125" style="120" customWidth="1"/>
    <col min="5899" max="5899" width="10.85546875" style="120" customWidth="1"/>
    <col min="5900" max="6144" width="9.140625" style="120"/>
    <col min="6145" max="6145" width="6" style="120" customWidth="1"/>
    <col min="6146" max="6146" width="8.7109375" style="120" customWidth="1"/>
    <col min="6147" max="6147" width="44.42578125" style="120" customWidth="1"/>
    <col min="6148" max="6148" width="9.42578125" style="120" customWidth="1"/>
    <col min="6149" max="6149" width="14.140625" style="120" customWidth="1"/>
    <col min="6150" max="6150" width="7.5703125" style="120" customWidth="1"/>
    <col min="6151" max="6151" width="10.5703125" style="120" customWidth="1"/>
    <col min="6152" max="6152" width="14.28515625" style="120" customWidth="1"/>
    <col min="6153" max="6153" width="8.85546875" style="120" customWidth="1"/>
    <col min="6154" max="6154" width="11.5703125" style="120" customWidth="1"/>
    <col min="6155" max="6155" width="10.85546875" style="120" customWidth="1"/>
    <col min="6156" max="6400" width="9.140625" style="120"/>
    <col min="6401" max="6401" width="6" style="120" customWidth="1"/>
    <col min="6402" max="6402" width="8.7109375" style="120" customWidth="1"/>
    <col min="6403" max="6403" width="44.42578125" style="120" customWidth="1"/>
    <col min="6404" max="6404" width="9.42578125" style="120" customWidth="1"/>
    <col min="6405" max="6405" width="14.140625" style="120" customWidth="1"/>
    <col min="6406" max="6406" width="7.5703125" style="120" customWidth="1"/>
    <col min="6407" max="6407" width="10.5703125" style="120" customWidth="1"/>
    <col min="6408" max="6408" width="14.28515625" style="120" customWidth="1"/>
    <col min="6409" max="6409" width="8.85546875" style="120" customWidth="1"/>
    <col min="6410" max="6410" width="11.5703125" style="120" customWidth="1"/>
    <col min="6411" max="6411" width="10.85546875" style="120" customWidth="1"/>
    <col min="6412" max="6656" width="9.140625" style="120"/>
    <col min="6657" max="6657" width="6" style="120" customWidth="1"/>
    <col min="6658" max="6658" width="8.7109375" style="120" customWidth="1"/>
    <col min="6659" max="6659" width="44.42578125" style="120" customWidth="1"/>
    <col min="6660" max="6660" width="9.42578125" style="120" customWidth="1"/>
    <col min="6661" max="6661" width="14.140625" style="120" customWidth="1"/>
    <col min="6662" max="6662" width="7.5703125" style="120" customWidth="1"/>
    <col min="6663" max="6663" width="10.5703125" style="120" customWidth="1"/>
    <col min="6664" max="6664" width="14.28515625" style="120" customWidth="1"/>
    <col min="6665" max="6665" width="8.85546875" style="120" customWidth="1"/>
    <col min="6666" max="6666" width="11.5703125" style="120" customWidth="1"/>
    <col min="6667" max="6667" width="10.85546875" style="120" customWidth="1"/>
    <col min="6668" max="6912" width="9.140625" style="120"/>
    <col min="6913" max="6913" width="6" style="120" customWidth="1"/>
    <col min="6914" max="6914" width="8.7109375" style="120" customWidth="1"/>
    <col min="6915" max="6915" width="44.42578125" style="120" customWidth="1"/>
    <col min="6916" max="6916" width="9.42578125" style="120" customWidth="1"/>
    <col min="6917" max="6917" width="14.140625" style="120" customWidth="1"/>
    <col min="6918" max="6918" width="7.5703125" style="120" customWidth="1"/>
    <col min="6919" max="6919" width="10.5703125" style="120" customWidth="1"/>
    <col min="6920" max="6920" width="14.28515625" style="120" customWidth="1"/>
    <col min="6921" max="6921" width="8.85546875" style="120" customWidth="1"/>
    <col min="6922" max="6922" width="11.5703125" style="120" customWidth="1"/>
    <col min="6923" max="6923" width="10.85546875" style="120" customWidth="1"/>
    <col min="6924" max="7168" width="9.140625" style="120"/>
    <col min="7169" max="7169" width="6" style="120" customWidth="1"/>
    <col min="7170" max="7170" width="8.7109375" style="120" customWidth="1"/>
    <col min="7171" max="7171" width="44.42578125" style="120" customWidth="1"/>
    <col min="7172" max="7172" width="9.42578125" style="120" customWidth="1"/>
    <col min="7173" max="7173" width="14.140625" style="120" customWidth="1"/>
    <col min="7174" max="7174" width="7.5703125" style="120" customWidth="1"/>
    <col min="7175" max="7175" width="10.5703125" style="120" customWidth="1"/>
    <col min="7176" max="7176" width="14.28515625" style="120" customWidth="1"/>
    <col min="7177" max="7177" width="8.85546875" style="120" customWidth="1"/>
    <col min="7178" max="7178" width="11.5703125" style="120" customWidth="1"/>
    <col min="7179" max="7179" width="10.85546875" style="120" customWidth="1"/>
    <col min="7180" max="7424" width="9.140625" style="120"/>
    <col min="7425" max="7425" width="6" style="120" customWidth="1"/>
    <col min="7426" max="7426" width="8.7109375" style="120" customWidth="1"/>
    <col min="7427" max="7427" width="44.42578125" style="120" customWidth="1"/>
    <col min="7428" max="7428" width="9.42578125" style="120" customWidth="1"/>
    <col min="7429" max="7429" width="14.140625" style="120" customWidth="1"/>
    <col min="7430" max="7430" width="7.5703125" style="120" customWidth="1"/>
    <col min="7431" max="7431" width="10.5703125" style="120" customWidth="1"/>
    <col min="7432" max="7432" width="14.28515625" style="120" customWidth="1"/>
    <col min="7433" max="7433" width="8.85546875" style="120" customWidth="1"/>
    <col min="7434" max="7434" width="11.5703125" style="120" customWidth="1"/>
    <col min="7435" max="7435" width="10.85546875" style="120" customWidth="1"/>
    <col min="7436" max="7680" width="9.140625" style="120"/>
    <col min="7681" max="7681" width="6" style="120" customWidth="1"/>
    <col min="7682" max="7682" width="8.7109375" style="120" customWidth="1"/>
    <col min="7683" max="7683" width="44.42578125" style="120" customWidth="1"/>
    <col min="7684" max="7684" width="9.42578125" style="120" customWidth="1"/>
    <col min="7685" max="7685" width="14.140625" style="120" customWidth="1"/>
    <col min="7686" max="7686" width="7.5703125" style="120" customWidth="1"/>
    <col min="7687" max="7687" width="10.5703125" style="120" customWidth="1"/>
    <col min="7688" max="7688" width="14.28515625" style="120" customWidth="1"/>
    <col min="7689" max="7689" width="8.85546875" style="120" customWidth="1"/>
    <col min="7690" max="7690" width="11.5703125" style="120" customWidth="1"/>
    <col min="7691" max="7691" width="10.85546875" style="120" customWidth="1"/>
    <col min="7692" max="7936" width="9.140625" style="120"/>
    <col min="7937" max="7937" width="6" style="120" customWidth="1"/>
    <col min="7938" max="7938" width="8.7109375" style="120" customWidth="1"/>
    <col min="7939" max="7939" width="44.42578125" style="120" customWidth="1"/>
    <col min="7940" max="7940" width="9.42578125" style="120" customWidth="1"/>
    <col min="7941" max="7941" width="14.140625" style="120" customWidth="1"/>
    <col min="7942" max="7942" width="7.5703125" style="120" customWidth="1"/>
    <col min="7943" max="7943" width="10.5703125" style="120" customWidth="1"/>
    <col min="7944" max="7944" width="14.28515625" style="120" customWidth="1"/>
    <col min="7945" max="7945" width="8.85546875" style="120" customWidth="1"/>
    <col min="7946" max="7946" width="11.5703125" style="120" customWidth="1"/>
    <col min="7947" max="7947" width="10.85546875" style="120" customWidth="1"/>
    <col min="7948" max="8192" width="9.140625" style="120"/>
    <col min="8193" max="8193" width="6" style="120" customWidth="1"/>
    <col min="8194" max="8194" width="8.7109375" style="120" customWidth="1"/>
    <col min="8195" max="8195" width="44.42578125" style="120" customWidth="1"/>
    <col min="8196" max="8196" width="9.42578125" style="120" customWidth="1"/>
    <col min="8197" max="8197" width="14.140625" style="120" customWidth="1"/>
    <col min="8198" max="8198" width="7.5703125" style="120" customWidth="1"/>
    <col min="8199" max="8199" width="10.5703125" style="120" customWidth="1"/>
    <col min="8200" max="8200" width="14.28515625" style="120" customWidth="1"/>
    <col min="8201" max="8201" width="8.85546875" style="120" customWidth="1"/>
    <col min="8202" max="8202" width="11.5703125" style="120" customWidth="1"/>
    <col min="8203" max="8203" width="10.85546875" style="120" customWidth="1"/>
    <col min="8204" max="8448" width="9.140625" style="120"/>
    <col min="8449" max="8449" width="6" style="120" customWidth="1"/>
    <col min="8450" max="8450" width="8.7109375" style="120" customWidth="1"/>
    <col min="8451" max="8451" width="44.42578125" style="120" customWidth="1"/>
    <col min="8452" max="8452" width="9.42578125" style="120" customWidth="1"/>
    <col min="8453" max="8453" width="14.140625" style="120" customWidth="1"/>
    <col min="8454" max="8454" width="7.5703125" style="120" customWidth="1"/>
    <col min="8455" max="8455" width="10.5703125" style="120" customWidth="1"/>
    <col min="8456" max="8456" width="14.28515625" style="120" customWidth="1"/>
    <col min="8457" max="8457" width="8.85546875" style="120" customWidth="1"/>
    <col min="8458" max="8458" width="11.5703125" style="120" customWidth="1"/>
    <col min="8459" max="8459" width="10.85546875" style="120" customWidth="1"/>
    <col min="8460" max="8704" width="9.140625" style="120"/>
    <col min="8705" max="8705" width="6" style="120" customWidth="1"/>
    <col min="8706" max="8706" width="8.7109375" style="120" customWidth="1"/>
    <col min="8707" max="8707" width="44.42578125" style="120" customWidth="1"/>
    <col min="8708" max="8708" width="9.42578125" style="120" customWidth="1"/>
    <col min="8709" max="8709" width="14.140625" style="120" customWidth="1"/>
    <col min="8710" max="8710" width="7.5703125" style="120" customWidth="1"/>
    <col min="8711" max="8711" width="10.5703125" style="120" customWidth="1"/>
    <col min="8712" max="8712" width="14.28515625" style="120" customWidth="1"/>
    <col min="8713" max="8713" width="8.85546875" style="120" customWidth="1"/>
    <col min="8714" max="8714" width="11.5703125" style="120" customWidth="1"/>
    <col min="8715" max="8715" width="10.85546875" style="120" customWidth="1"/>
    <col min="8716" max="8960" width="9.140625" style="120"/>
    <col min="8961" max="8961" width="6" style="120" customWidth="1"/>
    <col min="8962" max="8962" width="8.7109375" style="120" customWidth="1"/>
    <col min="8963" max="8963" width="44.42578125" style="120" customWidth="1"/>
    <col min="8964" max="8964" width="9.42578125" style="120" customWidth="1"/>
    <col min="8965" max="8965" width="14.140625" style="120" customWidth="1"/>
    <col min="8966" max="8966" width="7.5703125" style="120" customWidth="1"/>
    <col min="8967" max="8967" width="10.5703125" style="120" customWidth="1"/>
    <col min="8968" max="8968" width="14.28515625" style="120" customWidth="1"/>
    <col min="8969" max="8969" width="8.85546875" style="120" customWidth="1"/>
    <col min="8970" max="8970" width="11.5703125" style="120" customWidth="1"/>
    <col min="8971" max="8971" width="10.85546875" style="120" customWidth="1"/>
    <col min="8972" max="9216" width="9.140625" style="120"/>
    <col min="9217" max="9217" width="6" style="120" customWidth="1"/>
    <col min="9218" max="9218" width="8.7109375" style="120" customWidth="1"/>
    <col min="9219" max="9219" width="44.42578125" style="120" customWidth="1"/>
    <col min="9220" max="9220" width="9.42578125" style="120" customWidth="1"/>
    <col min="9221" max="9221" width="14.140625" style="120" customWidth="1"/>
    <col min="9222" max="9222" width="7.5703125" style="120" customWidth="1"/>
    <col min="9223" max="9223" width="10.5703125" style="120" customWidth="1"/>
    <col min="9224" max="9224" width="14.28515625" style="120" customWidth="1"/>
    <col min="9225" max="9225" width="8.85546875" style="120" customWidth="1"/>
    <col min="9226" max="9226" width="11.5703125" style="120" customWidth="1"/>
    <col min="9227" max="9227" width="10.85546875" style="120" customWidth="1"/>
    <col min="9228" max="9472" width="9.140625" style="120"/>
    <col min="9473" max="9473" width="6" style="120" customWidth="1"/>
    <col min="9474" max="9474" width="8.7109375" style="120" customWidth="1"/>
    <col min="9475" max="9475" width="44.42578125" style="120" customWidth="1"/>
    <col min="9476" max="9476" width="9.42578125" style="120" customWidth="1"/>
    <col min="9477" max="9477" width="14.140625" style="120" customWidth="1"/>
    <col min="9478" max="9478" width="7.5703125" style="120" customWidth="1"/>
    <col min="9479" max="9479" width="10.5703125" style="120" customWidth="1"/>
    <col min="9480" max="9480" width="14.28515625" style="120" customWidth="1"/>
    <col min="9481" max="9481" width="8.85546875" style="120" customWidth="1"/>
    <col min="9482" max="9482" width="11.5703125" style="120" customWidth="1"/>
    <col min="9483" max="9483" width="10.85546875" style="120" customWidth="1"/>
    <col min="9484" max="9728" width="9.140625" style="120"/>
    <col min="9729" max="9729" width="6" style="120" customWidth="1"/>
    <col min="9730" max="9730" width="8.7109375" style="120" customWidth="1"/>
    <col min="9731" max="9731" width="44.42578125" style="120" customWidth="1"/>
    <col min="9732" max="9732" width="9.42578125" style="120" customWidth="1"/>
    <col min="9733" max="9733" width="14.140625" style="120" customWidth="1"/>
    <col min="9734" max="9734" width="7.5703125" style="120" customWidth="1"/>
    <col min="9735" max="9735" width="10.5703125" style="120" customWidth="1"/>
    <col min="9736" max="9736" width="14.28515625" style="120" customWidth="1"/>
    <col min="9737" max="9737" width="8.85546875" style="120" customWidth="1"/>
    <col min="9738" max="9738" width="11.5703125" style="120" customWidth="1"/>
    <col min="9739" max="9739" width="10.85546875" style="120" customWidth="1"/>
    <col min="9740" max="9984" width="9.140625" style="120"/>
    <col min="9985" max="9985" width="6" style="120" customWidth="1"/>
    <col min="9986" max="9986" width="8.7109375" style="120" customWidth="1"/>
    <col min="9987" max="9987" width="44.42578125" style="120" customWidth="1"/>
    <col min="9988" max="9988" width="9.42578125" style="120" customWidth="1"/>
    <col min="9989" max="9989" width="14.140625" style="120" customWidth="1"/>
    <col min="9990" max="9990" width="7.5703125" style="120" customWidth="1"/>
    <col min="9991" max="9991" width="10.5703125" style="120" customWidth="1"/>
    <col min="9992" max="9992" width="14.28515625" style="120" customWidth="1"/>
    <col min="9993" max="9993" width="8.85546875" style="120" customWidth="1"/>
    <col min="9994" max="9994" width="11.5703125" style="120" customWidth="1"/>
    <col min="9995" max="9995" width="10.85546875" style="120" customWidth="1"/>
    <col min="9996" max="10240" width="9.140625" style="120"/>
    <col min="10241" max="10241" width="6" style="120" customWidth="1"/>
    <col min="10242" max="10242" width="8.7109375" style="120" customWidth="1"/>
    <col min="10243" max="10243" width="44.42578125" style="120" customWidth="1"/>
    <col min="10244" max="10244" width="9.42578125" style="120" customWidth="1"/>
    <col min="10245" max="10245" width="14.140625" style="120" customWidth="1"/>
    <col min="10246" max="10246" width="7.5703125" style="120" customWidth="1"/>
    <col min="10247" max="10247" width="10.5703125" style="120" customWidth="1"/>
    <col min="10248" max="10248" width="14.28515625" style="120" customWidth="1"/>
    <col min="10249" max="10249" width="8.85546875" style="120" customWidth="1"/>
    <col min="10250" max="10250" width="11.5703125" style="120" customWidth="1"/>
    <col min="10251" max="10251" width="10.85546875" style="120" customWidth="1"/>
    <col min="10252" max="10496" width="9.140625" style="120"/>
    <col min="10497" max="10497" width="6" style="120" customWidth="1"/>
    <col min="10498" max="10498" width="8.7109375" style="120" customWidth="1"/>
    <col min="10499" max="10499" width="44.42578125" style="120" customWidth="1"/>
    <col min="10500" max="10500" width="9.42578125" style="120" customWidth="1"/>
    <col min="10501" max="10501" width="14.140625" style="120" customWidth="1"/>
    <col min="10502" max="10502" width="7.5703125" style="120" customWidth="1"/>
    <col min="10503" max="10503" width="10.5703125" style="120" customWidth="1"/>
    <col min="10504" max="10504" width="14.28515625" style="120" customWidth="1"/>
    <col min="10505" max="10505" width="8.85546875" style="120" customWidth="1"/>
    <col min="10506" max="10506" width="11.5703125" style="120" customWidth="1"/>
    <col min="10507" max="10507" width="10.85546875" style="120" customWidth="1"/>
    <col min="10508" max="10752" width="9.140625" style="120"/>
    <col min="10753" max="10753" width="6" style="120" customWidth="1"/>
    <col min="10754" max="10754" width="8.7109375" style="120" customWidth="1"/>
    <col min="10755" max="10755" width="44.42578125" style="120" customWidth="1"/>
    <col min="10756" max="10756" width="9.42578125" style="120" customWidth="1"/>
    <col min="10757" max="10757" width="14.140625" style="120" customWidth="1"/>
    <col min="10758" max="10758" width="7.5703125" style="120" customWidth="1"/>
    <col min="10759" max="10759" width="10.5703125" style="120" customWidth="1"/>
    <col min="10760" max="10760" width="14.28515625" style="120" customWidth="1"/>
    <col min="10761" max="10761" width="8.85546875" style="120" customWidth="1"/>
    <col min="10762" max="10762" width="11.5703125" style="120" customWidth="1"/>
    <col min="10763" max="10763" width="10.85546875" style="120" customWidth="1"/>
    <col min="10764" max="11008" width="9.140625" style="120"/>
    <col min="11009" max="11009" width="6" style="120" customWidth="1"/>
    <col min="11010" max="11010" width="8.7109375" style="120" customWidth="1"/>
    <col min="11011" max="11011" width="44.42578125" style="120" customWidth="1"/>
    <col min="11012" max="11012" width="9.42578125" style="120" customWidth="1"/>
    <col min="11013" max="11013" width="14.140625" style="120" customWidth="1"/>
    <col min="11014" max="11014" width="7.5703125" style="120" customWidth="1"/>
    <col min="11015" max="11015" width="10.5703125" style="120" customWidth="1"/>
    <col min="11016" max="11016" width="14.28515625" style="120" customWidth="1"/>
    <col min="11017" max="11017" width="8.85546875" style="120" customWidth="1"/>
    <col min="11018" max="11018" width="11.5703125" style="120" customWidth="1"/>
    <col min="11019" max="11019" width="10.85546875" style="120" customWidth="1"/>
    <col min="11020" max="11264" width="9.140625" style="120"/>
    <col min="11265" max="11265" width="6" style="120" customWidth="1"/>
    <col min="11266" max="11266" width="8.7109375" style="120" customWidth="1"/>
    <col min="11267" max="11267" width="44.42578125" style="120" customWidth="1"/>
    <col min="11268" max="11268" width="9.42578125" style="120" customWidth="1"/>
    <col min="11269" max="11269" width="14.140625" style="120" customWidth="1"/>
    <col min="11270" max="11270" width="7.5703125" style="120" customWidth="1"/>
    <col min="11271" max="11271" width="10.5703125" style="120" customWidth="1"/>
    <col min="11272" max="11272" width="14.28515625" style="120" customWidth="1"/>
    <col min="11273" max="11273" width="8.85546875" style="120" customWidth="1"/>
    <col min="11274" max="11274" width="11.5703125" style="120" customWidth="1"/>
    <col min="11275" max="11275" width="10.85546875" style="120" customWidth="1"/>
    <col min="11276" max="11520" width="9.140625" style="120"/>
    <col min="11521" max="11521" width="6" style="120" customWidth="1"/>
    <col min="11522" max="11522" width="8.7109375" style="120" customWidth="1"/>
    <col min="11523" max="11523" width="44.42578125" style="120" customWidth="1"/>
    <col min="11524" max="11524" width="9.42578125" style="120" customWidth="1"/>
    <col min="11525" max="11525" width="14.140625" style="120" customWidth="1"/>
    <col min="11526" max="11526" width="7.5703125" style="120" customWidth="1"/>
    <col min="11527" max="11527" width="10.5703125" style="120" customWidth="1"/>
    <col min="11528" max="11528" width="14.28515625" style="120" customWidth="1"/>
    <col min="11529" max="11529" width="8.85546875" style="120" customWidth="1"/>
    <col min="11530" max="11530" width="11.5703125" style="120" customWidth="1"/>
    <col min="11531" max="11531" width="10.85546875" style="120" customWidth="1"/>
    <col min="11532" max="11776" width="9.140625" style="120"/>
    <col min="11777" max="11777" width="6" style="120" customWidth="1"/>
    <col min="11778" max="11778" width="8.7109375" style="120" customWidth="1"/>
    <col min="11779" max="11779" width="44.42578125" style="120" customWidth="1"/>
    <col min="11780" max="11780" width="9.42578125" style="120" customWidth="1"/>
    <col min="11781" max="11781" width="14.140625" style="120" customWidth="1"/>
    <col min="11782" max="11782" width="7.5703125" style="120" customWidth="1"/>
    <col min="11783" max="11783" width="10.5703125" style="120" customWidth="1"/>
    <col min="11784" max="11784" width="14.28515625" style="120" customWidth="1"/>
    <col min="11785" max="11785" width="8.85546875" style="120" customWidth="1"/>
    <col min="11786" max="11786" width="11.5703125" style="120" customWidth="1"/>
    <col min="11787" max="11787" width="10.85546875" style="120" customWidth="1"/>
    <col min="11788" max="12032" width="9.140625" style="120"/>
    <col min="12033" max="12033" width="6" style="120" customWidth="1"/>
    <col min="12034" max="12034" width="8.7109375" style="120" customWidth="1"/>
    <col min="12035" max="12035" width="44.42578125" style="120" customWidth="1"/>
    <col min="12036" max="12036" width="9.42578125" style="120" customWidth="1"/>
    <col min="12037" max="12037" width="14.140625" style="120" customWidth="1"/>
    <col min="12038" max="12038" width="7.5703125" style="120" customWidth="1"/>
    <col min="12039" max="12039" width="10.5703125" style="120" customWidth="1"/>
    <col min="12040" max="12040" width="14.28515625" style="120" customWidth="1"/>
    <col min="12041" max="12041" width="8.85546875" style="120" customWidth="1"/>
    <col min="12042" max="12042" width="11.5703125" style="120" customWidth="1"/>
    <col min="12043" max="12043" width="10.85546875" style="120" customWidth="1"/>
    <col min="12044" max="12288" width="9.140625" style="120"/>
    <col min="12289" max="12289" width="6" style="120" customWidth="1"/>
    <col min="12290" max="12290" width="8.7109375" style="120" customWidth="1"/>
    <col min="12291" max="12291" width="44.42578125" style="120" customWidth="1"/>
    <col min="12292" max="12292" width="9.42578125" style="120" customWidth="1"/>
    <col min="12293" max="12293" width="14.140625" style="120" customWidth="1"/>
    <col min="12294" max="12294" width="7.5703125" style="120" customWidth="1"/>
    <col min="12295" max="12295" width="10.5703125" style="120" customWidth="1"/>
    <col min="12296" max="12296" width="14.28515625" style="120" customWidth="1"/>
    <col min="12297" max="12297" width="8.85546875" style="120" customWidth="1"/>
    <col min="12298" max="12298" width="11.5703125" style="120" customWidth="1"/>
    <col min="12299" max="12299" width="10.85546875" style="120" customWidth="1"/>
    <col min="12300" max="12544" width="9.140625" style="120"/>
    <col min="12545" max="12545" width="6" style="120" customWidth="1"/>
    <col min="12546" max="12546" width="8.7109375" style="120" customWidth="1"/>
    <col min="12547" max="12547" width="44.42578125" style="120" customWidth="1"/>
    <col min="12548" max="12548" width="9.42578125" style="120" customWidth="1"/>
    <col min="12549" max="12549" width="14.140625" style="120" customWidth="1"/>
    <col min="12550" max="12550" width="7.5703125" style="120" customWidth="1"/>
    <col min="12551" max="12551" width="10.5703125" style="120" customWidth="1"/>
    <col min="12552" max="12552" width="14.28515625" style="120" customWidth="1"/>
    <col min="12553" max="12553" width="8.85546875" style="120" customWidth="1"/>
    <col min="12554" max="12554" width="11.5703125" style="120" customWidth="1"/>
    <col min="12555" max="12555" width="10.85546875" style="120" customWidth="1"/>
    <col min="12556" max="12800" width="9.140625" style="120"/>
    <col min="12801" max="12801" width="6" style="120" customWidth="1"/>
    <col min="12802" max="12802" width="8.7109375" style="120" customWidth="1"/>
    <col min="12803" max="12803" width="44.42578125" style="120" customWidth="1"/>
    <col min="12804" max="12804" width="9.42578125" style="120" customWidth="1"/>
    <col min="12805" max="12805" width="14.140625" style="120" customWidth="1"/>
    <col min="12806" max="12806" width="7.5703125" style="120" customWidth="1"/>
    <col min="12807" max="12807" width="10.5703125" style="120" customWidth="1"/>
    <col min="12808" max="12808" width="14.28515625" style="120" customWidth="1"/>
    <col min="12809" max="12809" width="8.85546875" style="120" customWidth="1"/>
    <col min="12810" max="12810" width="11.5703125" style="120" customWidth="1"/>
    <col min="12811" max="12811" width="10.85546875" style="120" customWidth="1"/>
    <col min="12812" max="13056" width="9.140625" style="120"/>
    <col min="13057" max="13057" width="6" style="120" customWidth="1"/>
    <col min="13058" max="13058" width="8.7109375" style="120" customWidth="1"/>
    <col min="13059" max="13059" width="44.42578125" style="120" customWidth="1"/>
    <col min="13060" max="13060" width="9.42578125" style="120" customWidth="1"/>
    <col min="13061" max="13061" width="14.140625" style="120" customWidth="1"/>
    <col min="13062" max="13062" width="7.5703125" style="120" customWidth="1"/>
    <col min="13063" max="13063" width="10.5703125" style="120" customWidth="1"/>
    <col min="13064" max="13064" width="14.28515625" style="120" customWidth="1"/>
    <col min="13065" max="13065" width="8.85546875" style="120" customWidth="1"/>
    <col min="13066" max="13066" width="11.5703125" style="120" customWidth="1"/>
    <col min="13067" max="13067" width="10.85546875" style="120" customWidth="1"/>
    <col min="13068" max="13312" width="9.140625" style="120"/>
    <col min="13313" max="13313" width="6" style="120" customWidth="1"/>
    <col min="13314" max="13314" width="8.7109375" style="120" customWidth="1"/>
    <col min="13315" max="13315" width="44.42578125" style="120" customWidth="1"/>
    <col min="13316" max="13316" width="9.42578125" style="120" customWidth="1"/>
    <col min="13317" max="13317" width="14.140625" style="120" customWidth="1"/>
    <col min="13318" max="13318" width="7.5703125" style="120" customWidth="1"/>
    <col min="13319" max="13319" width="10.5703125" style="120" customWidth="1"/>
    <col min="13320" max="13320" width="14.28515625" style="120" customWidth="1"/>
    <col min="13321" max="13321" width="8.85546875" style="120" customWidth="1"/>
    <col min="13322" max="13322" width="11.5703125" style="120" customWidth="1"/>
    <col min="13323" max="13323" width="10.85546875" style="120" customWidth="1"/>
    <col min="13324" max="13568" width="9.140625" style="120"/>
    <col min="13569" max="13569" width="6" style="120" customWidth="1"/>
    <col min="13570" max="13570" width="8.7109375" style="120" customWidth="1"/>
    <col min="13571" max="13571" width="44.42578125" style="120" customWidth="1"/>
    <col min="13572" max="13572" width="9.42578125" style="120" customWidth="1"/>
    <col min="13573" max="13573" width="14.140625" style="120" customWidth="1"/>
    <col min="13574" max="13574" width="7.5703125" style="120" customWidth="1"/>
    <col min="13575" max="13575" width="10.5703125" style="120" customWidth="1"/>
    <col min="13576" max="13576" width="14.28515625" style="120" customWidth="1"/>
    <col min="13577" max="13577" width="8.85546875" style="120" customWidth="1"/>
    <col min="13578" max="13578" width="11.5703125" style="120" customWidth="1"/>
    <col min="13579" max="13579" width="10.85546875" style="120" customWidth="1"/>
    <col min="13580" max="13824" width="9.140625" style="120"/>
    <col min="13825" max="13825" width="6" style="120" customWidth="1"/>
    <col min="13826" max="13826" width="8.7109375" style="120" customWidth="1"/>
    <col min="13827" max="13827" width="44.42578125" style="120" customWidth="1"/>
    <col min="13828" max="13828" width="9.42578125" style="120" customWidth="1"/>
    <col min="13829" max="13829" width="14.140625" style="120" customWidth="1"/>
    <col min="13830" max="13830" width="7.5703125" style="120" customWidth="1"/>
    <col min="13831" max="13831" width="10.5703125" style="120" customWidth="1"/>
    <col min="13832" max="13832" width="14.28515625" style="120" customWidth="1"/>
    <col min="13833" max="13833" width="8.85546875" style="120" customWidth="1"/>
    <col min="13834" max="13834" width="11.5703125" style="120" customWidth="1"/>
    <col min="13835" max="13835" width="10.85546875" style="120" customWidth="1"/>
    <col min="13836" max="14080" width="9.140625" style="120"/>
    <col min="14081" max="14081" width="6" style="120" customWidth="1"/>
    <col min="14082" max="14082" width="8.7109375" style="120" customWidth="1"/>
    <col min="14083" max="14083" width="44.42578125" style="120" customWidth="1"/>
    <col min="14084" max="14084" width="9.42578125" style="120" customWidth="1"/>
    <col min="14085" max="14085" width="14.140625" style="120" customWidth="1"/>
    <col min="14086" max="14086" width="7.5703125" style="120" customWidth="1"/>
    <col min="14087" max="14087" width="10.5703125" style="120" customWidth="1"/>
    <col min="14088" max="14088" width="14.28515625" style="120" customWidth="1"/>
    <col min="14089" max="14089" width="8.85546875" style="120" customWidth="1"/>
    <col min="14090" max="14090" width="11.5703125" style="120" customWidth="1"/>
    <col min="14091" max="14091" width="10.85546875" style="120" customWidth="1"/>
    <col min="14092" max="14336" width="9.140625" style="120"/>
    <col min="14337" max="14337" width="6" style="120" customWidth="1"/>
    <col min="14338" max="14338" width="8.7109375" style="120" customWidth="1"/>
    <col min="14339" max="14339" width="44.42578125" style="120" customWidth="1"/>
    <col min="14340" max="14340" width="9.42578125" style="120" customWidth="1"/>
    <col min="14341" max="14341" width="14.140625" style="120" customWidth="1"/>
    <col min="14342" max="14342" width="7.5703125" style="120" customWidth="1"/>
    <col min="14343" max="14343" width="10.5703125" style="120" customWidth="1"/>
    <col min="14344" max="14344" width="14.28515625" style="120" customWidth="1"/>
    <col min="14345" max="14345" width="8.85546875" style="120" customWidth="1"/>
    <col min="14346" max="14346" width="11.5703125" style="120" customWidth="1"/>
    <col min="14347" max="14347" width="10.85546875" style="120" customWidth="1"/>
    <col min="14348" max="14592" width="9.140625" style="120"/>
    <col min="14593" max="14593" width="6" style="120" customWidth="1"/>
    <col min="14594" max="14594" width="8.7109375" style="120" customWidth="1"/>
    <col min="14595" max="14595" width="44.42578125" style="120" customWidth="1"/>
    <col min="14596" max="14596" width="9.42578125" style="120" customWidth="1"/>
    <col min="14597" max="14597" width="14.140625" style="120" customWidth="1"/>
    <col min="14598" max="14598" width="7.5703125" style="120" customWidth="1"/>
    <col min="14599" max="14599" width="10.5703125" style="120" customWidth="1"/>
    <col min="14600" max="14600" width="14.28515625" style="120" customWidth="1"/>
    <col min="14601" max="14601" width="8.85546875" style="120" customWidth="1"/>
    <col min="14602" max="14602" width="11.5703125" style="120" customWidth="1"/>
    <col min="14603" max="14603" width="10.85546875" style="120" customWidth="1"/>
    <col min="14604" max="14848" width="9.140625" style="120"/>
    <col min="14849" max="14849" width="6" style="120" customWidth="1"/>
    <col min="14850" max="14850" width="8.7109375" style="120" customWidth="1"/>
    <col min="14851" max="14851" width="44.42578125" style="120" customWidth="1"/>
    <col min="14852" max="14852" width="9.42578125" style="120" customWidth="1"/>
    <col min="14853" max="14853" width="14.140625" style="120" customWidth="1"/>
    <col min="14854" max="14854" width="7.5703125" style="120" customWidth="1"/>
    <col min="14855" max="14855" width="10.5703125" style="120" customWidth="1"/>
    <col min="14856" max="14856" width="14.28515625" style="120" customWidth="1"/>
    <col min="14857" max="14857" width="8.85546875" style="120" customWidth="1"/>
    <col min="14858" max="14858" width="11.5703125" style="120" customWidth="1"/>
    <col min="14859" max="14859" width="10.85546875" style="120" customWidth="1"/>
    <col min="14860" max="15104" width="9.140625" style="120"/>
    <col min="15105" max="15105" width="6" style="120" customWidth="1"/>
    <col min="15106" max="15106" width="8.7109375" style="120" customWidth="1"/>
    <col min="15107" max="15107" width="44.42578125" style="120" customWidth="1"/>
    <col min="15108" max="15108" width="9.42578125" style="120" customWidth="1"/>
    <col min="15109" max="15109" width="14.140625" style="120" customWidth="1"/>
    <col min="15110" max="15110" width="7.5703125" style="120" customWidth="1"/>
    <col min="15111" max="15111" width="10.5703125" style="120" customWidth="1"/>
    <col min="15112" max="15112" width="14.28515625" style="120" customWidth="1"/>
    <col min="15113" max="15113" width="8.85546875" style="120" customWidth="1"/>
    <col min="15114" max="15114" width="11.5703125" style="120" customWidth="1"/>
    <col min="15115" max="15115" width="10.85546875" style="120" customWidth="1"/>
    <col min="15116" max="15360" width="9.140625" style="120"/>
    <col min="15361" max="15361" width="6" style="120" customWidth="1"/>
    <col min="15362" max="15362" width="8.7109375" style="120" customWidth="1"/>
    <col min="15363" max="15363" width="44.42578125" style="120" customWidth="1"/>
    <col min="15364" max="15364" width="9.42578125" style="120" customWidth="1"/>
    <col min="15365" max="15365" width="14.140625" style="120" customWidth="1"/>
    <col min="15366" max="15366" width="7.5703125" style="120" customWidth="1"/>
    <col min="15367" max="15367" width="10.5703125" style="120" customWidth="1"/>
    <col min="15368" max="15368" width="14.28515625" style="120" customWidth="1"/>
    <col min="15369" max="15369" width="8.85546875" style="120" customWidth="1"/>
    <col min="15370" max="15370" width="11.5703125" style="120" customWidth="1"/>
    <col min="15371" max="15371" width="10.85546875" style="120" customWidth="1"/>
    <col min="15372" max="15616" width="9.140625" style="120"/>
    <col min="15617" max="15617" width="6" style="120" customWidth="1"/>
    <col min="15618" max="15618" width="8.7109375" style="120" customWidth="1"/>
    <col min="15619" max="15619" width="44.42578125" style="120" customWidth="1"/>
    <col min="15620" max="15620" width="9.42578125" style="120" customWidth="1"/>
    <col min="15621" max="15621" width="14.140625" style="120" customWidth="1"/>
    <col min="15622" max="15622" width="7.5703125" style="120" customWidth="1"/>
    <col min="15623" max="15623" width="10.5703125" style="120" customWidth="1"/>
    <col min="15624" max="15624" width="14.28515625" style="120" customWidth="1"/>
    <col min="15625" max="15625" width="8.85546875" style="120" customWidth="1"/>
    <col min="15626" max="15626" width="11.5703125" style="120" customWidth="1"/>
    <col min="15627" max="15627" width="10.85546875" style="120" customWidth="1"/>
    <col min="15628" max="15872" width="9.140625" style="120"/>
    <col min="15873" max="15873" width="6" style="120" customWidth="1"/>
    <col min="15874" max="15874" width="8.7109375" style="120" customWidth="1"/>
    <col min="15875" max="15875" width="44.42578125" style="120" customWidth="1"/>
    <col min="15876" max="15876" width="9.42578125" style="120" customWidth="1"/>
    <col min="15877" max="15877" width="14.140625" style="120" customWidth="1"/>
    <col min="15878" max="15878" width="7.5703125" style="120" customWidth="1"/>
    <col min="15879" max="15879" width="10.5703125" style="120" customWidth="1"/>
    <col min="15880" max="15880" width="14.28515625" style="120" customWidth="1"/>
    <col min="15881" max="15881" width="8.85546875" style="120" customWidth="1"/>
    <col min="15882" max="15882" width="11.5703125" style="120" customWidth="1"/>
    <col min="15883" max="15883" width="10.85546875" style="120" customWidth="1"/>
    <col min="15884" max="16128" width="9.140625" style="120"/>
    <col min="16129" max="16129" width="6" style="120" customWidth="1"/>
    <col min="16130" max="16130" width="8.7109375" style="120" customWidth="1"/>
    <col min="16131" max="16131" width="44.42578125" style="120" customWidth="1"/>
    <col min="16132" max="16132" width="9.42578125" style="120" customWidth="1"/>
    <col min="16133" max="16133" width="14.140625" style="120" customWidth="1"/>
    <col min="16134" max="16134" width="7.5703125" style="120" customWidth="1"/>
    <col min="16135" max="16135" width="10.5703125" style="120" customWidth="1"/>
    <col min="16136" max="16136" width="14.28515625" style="120" customWidth="1"/>
    <col min="16137" max="16137" width="8.85546875" style="120" customWidth="1"/>
    <col min="16138" max="16138" width="11.5703125" style="120" customWidth="1"/>
    <col min="16139" max="16139" width="10.85546875" style="120" customWidth="1"/>
    <col min="16140" max="16384" width="9.140625" style="120"/>
  </cols>
  <sheetData>
    <row r="1" spans="1:11" hidden="1" x14ac:dyDescent="0.2"/>
    <row r="2" spans="1:11" hidden="1" x14ac:dyDescent="0.2"/>
    <row r="3" spans="1:11" hidden="1" x14ac:dyDescent="0.2"/>
    <row r="4" spans="1:11" x14ac:dyDescent="0.2">
      <c r="K4" s="284" t="s">
        <v>243</v>
      </c>
    </row>
    <row r="5" spans="1:11" ht="15" x14ac:dyDescent="0.2">
      <c r="A5" s="522" t="s">
        <v>244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</row>
    <row r="6" spans="1:11" ht="9" customHeight="1" x14ac:dyDescent="0.2">
      <c r="A6" s="285"/>
      <c r="B6" s="285"/>
      <c r="C6" s="286"/>
      <c r="D6" s="287"/>
      <c r="E6" s="288"/>
      <c r="F6" s="289"/>
      <c r="G6" s="287"/>
      <c r="H6" s="288"/>
      <c r="I6" s="289"/>
      <c r="J6" s="288"/>
      <c r="K6" s="284"/>
    </row>
    <row r="7" spans="1:11" hidden="1" x14ac:dyDescent="0.2">
      <c r="A7" s="285"/>
      <c r="B7" s="285"/>
      <c r="C7" s="286"/>
      <c r="D7" s="287"/>
      <c r="E7" s="288"/>
      <c r="F7" s="289"/>
      <c r="G7" s="287"/>
      <c r="H7" s="288"/>
      <c r="I7" s="289"/>
      <c r="J7" s="288"/>
      <c r="K7" s="284"/>
    </row>
    <row r="8" spans="1:11" hidden="1" x14ac:dyDescent="0.2">
      <c r="A8" s="290"/>
      <c r="B8" s="290"/>
      <c r="C8" s="183"/>
      <c r="D8" s="291"/>
      <c r="E8" s="181"/>
      <c r="F8" s="184"/>
      <c r="G8" s="291"/>
      <c r="H8" s="181"/>
      <c r="I8" s="184"/>
      <c r="J8" s="181"/>
      <c r="K8" s="292"/>
    </row>
    <row r="9" spans="1:11" x14ac:dyDescent="0.2">
      <c r="A9" s="469" t="s">
        <v>2</v>
      </c>
      <c r="B9" s="470" t="s">
        <v>64</v>
      </c>
      <c r="C9" s="472" t="s">
        <v>245</v>
      </c>
      <c r="D9" s="293"/>
      <c r="E9" s="474" t="s">
        <v>246</v>
      </c>
      <c r="F9" s="294"/>
      <c r="G9" s="295"/>
      <c r="H9" s="474" t="s">
        <v>247</v>
      </c>
      <c r="I9" s="296"/>
      <c r="J9" s="477" t="s">
        <v>13</v>
      </c>
      <c r="K9" s="478"/>
    </row>
    <row r="10" spans="1:11" ht="24" x14ac:dyDescent="0.2">
      <c r="A10" s="469"/>
      <c r="B10" s="471"/>
      <c r="C10" s="473"/>
      <c r="D10" s="297"/>
      <c r="E10" s="475"/>
      <c r="F10" s="298"/>
      <c r="G10" s="297"/>
      <c r="H10" s="476"/>
      <c r="I10" s="299"/>
      <c r="J10" s="300" t="s">
        <v>248</v>
      </c>
      <c r="K10" s="238" t="s">
        <v>249</v>
      </c>
    </row>
    <row r="11" spans="1:11" s="306" customFormat="1" x14ac:dyDescent="0.2">
      <c r="A11" s="301"/>
      <c r="B11" s="301"/>
      <c r="C11" s="302"/>
      <c r="D11" s="303" t="s">
        <v>5</v>
      </c>
      <c r="E11" s="304" t="s">
        <v>6</v>
      </c>
      <c r="F11" s="305" t="s">
        <v>66</v>
      </c>
      <c r="G11" s="303" t="s">
        <v>5</v>
      </c>
      <c r="H11" s="304" t="s">
        <v>6</v>
      </c>
      <c r="I11" s="305" t="s">
        <v>66</v>
      </c>
      <c r="J11" s="304"/>
      <c r="K11" s="304"/>
    </row>
    <row r="12" spans="1:11" s="4" customFormat="1" x14ac:dyDescent="0.2">
      <c r="A12" s="277" t="s">
        <v>15</v>
      </c>
      <c r="B12" s="277"/>
      <c r="C12" s="162" t="s">
        <v>16</v>
      </c>
      <c r="D12" s="135">
        <f>D13</f>
        <v>470223.53</v>
      </c>
      <c r="E12" s="135">
        <f>E13</f>
        <v>470223.53</v>
      </c>
      <c r="F12" s="135">
        <f>E12/D12*100</f>
        <v>100</v>
      </c>
      <c r="G12" s="135">
        <f>G13</f>
        <v>470223.53</v>
      </c>
      <c r="H12" s="135">
        <f>H13</f>
        <v>470223.53</v>
      </c>
      <c r="I12" s="362">
        <f>H12/G12</f>
        <v>1</v>
      </c>
      <c r="J12" s="135">
        <f>H12-K12</f>
        <v>470223.53</v>
      </c>
      <c r="K12" s="135">
        <f>K11</f>
        <v>0</v>
      </c>
    </row>
    <row r="13" spans="1:11" s="309" customFormat="1" x14ac:dyDescent="0.2">
      <c r="A13" s="307"/>
      <c r="B13" s="307" t="s">
        <v>71</v>
      </c>
      <c r="C13" s="308" t="s">
        <v>72</v>
      </c>
      <c r="D13" s="319">
        <v>470223.53</v>
      </c>
      <c r="E13" s="319">
        <v>470223.53</v>
      </c>
      <c r="F13" s="255">
        <f t="shared" ref="F13:F27" si="0">E13/D13*100</f>
        <v>100</v>
      </c>
      <c r="G13" s="319">
        <v>470223.53</v>
      </c>
      <c r="H13" s="319">
        <v>470223.53</v>
      </c>
      <c r="I13" s="363">
        <f t="shared" ref="I13:I27" si="1">H13/G13</f>
        <v>1</v>
      </c>
      <c r="J13" s="255">
        <f t="shared" ref="J13:J26" si="2">H13-K13</f>
        <v>470223.53</v>
      </c>
      <c r="K13" s="319">
        <f>K12</f>
        <v>0</v>
      </c>
    </row>
    <row r="14" spans="1:11" s="4" customFormat="1" x14ac:dyDescent="0.2">
      <c r="A14" s="277">
        <v>750</v>
      </c>
      <c r="B14" s="277"/>
      <c r="C14" s="162" t="s">
        <v>98</v>
      </c>
      <c r="D14" s="135">
        <f>SUM(D15:D16)</f>
        <v>116756</v>
      </c>
      <c r="E14" s="135">
        <f>SUM(E15:E16)</f>
        <v>116756</v>
      </c>
      <c r="F14" s="135">
        <f t="shared" si="0"/>
        <v>100</v>
      </c>
      <c r="G14" s="135">
        <f>SUM(G15:G16)</f>
        <v>116756</v>
      </c>
      <c r="H14" s="135">
        <f>SUM(H15:H16)</f>
        <v>116756</v>
      </c>
      <c r="I14" s="362">
        <f t="shared" si="1"/>
        <v>1</v>
      </c>
      <c r="J14" s="135">
        <f t="shared" si="2"/>
        <v>116756</v>
      </c>
      <c r="K14" s="135">
        <v>0</v>
      </c>
    </row>
    <row r="15" spans="1:11" s="311" customFormat="1" x14ac:dyDescent="0.2">
      <c r="A15" s="170"/>
      <c r="B15" s="170">
        <v>75011</v>
      </c>
      <c r="C15" s="310" t="s">
        <v>89</v>
      </c>
      <c r="D15" s="320">
        <v>97858</v>
      </c>
      <c r="E15" s="320">
        <v>97858</v>
      </c>
      <c r="F15" s="255">
        <f t="shared" si="0"/>
        <v>100</v>
      </c>
      <c r="G15" s="320">
        <v>97858</v>
      </c>
      <c r="H15" s="320">
        <v>97858</v>
      </c>
      <c r="I15" s="363">
        <f t="shared" si="1"/>
        <v>1</v>
      </c>
      <c r="J15" s="255">
        <f t="shared" si="2"/>
        <v>97858</v>
      </c>
      <c r="K15" s="320">
        <v>0</v>
      </c>
    </row>
    <row r="16" spans="1:11" x14ac:dyDescent="0.2">
      <c r="A16" s="312"/>
      <c r="B16" s="312" t="s">
        <v>93</v>
      </c>
      <c r="C16" s="229" t="s">
        <v>94</v>
      </c>
      <c r="D16" s="212">
        <v>18898</v>
      </c>
      <c r="E16" s="212">
        <v>18898</v>
      </c>
      <c r="F16" s="255">
        <f t="shared" si="0"/>
        <v>100</v>
      </c>
      <c r="G16" s="212">
        <v>18898</v>
      </c>
      <c r="H16" s="212">
        <v>18898</v>
      </c>
      <c r="I16" s="363">
        <v>0</v>
      </c>
      <c r="J16" s="255">
        <f t="shared" si="2"/>
        <v>18898</v>
      </c>
      <c r="K16" s="212">
        <v>0</v>
      </c>
    </row>
    <row r="17" spans="1:11" s="4" customFormat="1" ht="42.75" customHeight="1" x14ac:dyDescent="0.2">
      <c r="A17" s="277">
        <v>751</v>
      </c>
      <c r="B17" s="277"/>
      <c r="C17" s="164" t="s">
        <v>185</v>
      </c>
      <c r="D17" s="321">
        <f>D18</f>
        <v>1346</v>
      </c>
      <c r="E17" s="321">
        <f>E18</f>
        <v>1346</v>
      </c>
      <c r="F17" s="135">
        <f t="shared" si="0"/>
        <v>100</v>
      </c>
      <c r="G17" s="321">
        <f>G18</f>
        <v>1346</v>
      </c>
      <c r="H17" s="321">
        <f>H18</f>
        <v>1346</v>
      </c>
      <c r="I17" s="362">
        <f t="shared" si="1"/>
        <v>1</v>
      </c>
      <c r="J17" s="135">
        <f t="shared" si="2"/>
        <v>1346</v>
      </c>
      <c r="K17" s="321">
        <f>K18</f>
        <v>0</v>
      </c>
    </row>
    <row r="18" spans="1:11" s="311" customFormat="1" ht="24.75" customHeight="1" x14ac:dyDescent="0.2">
      <c r="A18" s="170"/>
      <c r="B18" s="170">
        <v>75101</v>
      </c>
      <c r="C18" s="313" t="s">
        <v>250</v>
      </c>
      <c r="D18" s="322">
        <v>1346</v>
      </c>
      <c r="E18" s="320">
        <v>1346</v>
      </c>
      <c r="F18" s="255">
        <f t="shared" si="0"/>
        <v>100</v>
      </c>
      <c r="G18" s="320">
        <v>1346</v>
      </c>
      <c r="H18" s="320">
        <v>1346</v>
      </c>
      <c r="I18" s="363">
        <f t="shared" si="1"/>
        <v>1</v>
      </c>
      <c r="J18" s="255">
        <f t="shared" si="2"/>
        <v>1346</v>
      </c>
      <c r="K18" s="320">
        <v>0</v>
      </c>
    </row>
    <row r="19" spans="1:11" s="4" customFormat="1" ht="13.15" customHeight="1" x14ac:dyDescent="0.2">
      <c r="A19" s="277" t="s">
        <v>49</v>
      </c>
      <c r="B19" s="277"/>
      <c r="C19" s="164" t="s">
        <v>50</v>
      </c>
      <c r="D19" s="135">
        <f>D20</f>
        <v>72982.649999999994</v>
      </c>
      <c r="E19" s="135">
        <f t="shared" ref="E19:K19" si="3">E20</f>
        <v>71389.3</v>
      </c>
      <c r="F19" s="135">
        <f t="shared" si="0"/>
        <v>97.816809885637213</v>
      </c>
      <c r="G19" s="135">
        <f>G20</f>
        <v>72982.649999999994</v>
      </c>
      <c r="H19" s="135">
        <f t="shared" si="3"/>
        <v>71389.3</v>
      </c>
      <c r="I19" s="362">
        <f t="shared" si="1"/>
        <v>0.97816809885637213</v>
      </c>
      <c r="J19" s="135">
        <f t="shared" si="2"/>
        <v>71389.3</v>
      </c>
      <c r="K19" s="135">
        <f t="shared" si="3"/>
        <v>0</v>
      </c>
    </row>
    <row r="20" spans="1:11" s="306" customFormat="1" ht="40.5" customHeight="1" x14ac:dyDescent="0.2">
      <c r="A20" s="314"/>
      <c r="B20" s="314" t="s">
        <v>304</v>
      </c>
      <c r="C20" s="315" t="s">
        <v>305</v>
      </c>
      <c r="D20" s="255">
        <v>72982.649999999994</v>
      </c>
      <c r="E20" s="255">
        <v>71389.3</v>
      </c>
      <c r="F20" s="255">
        <f t="shared" si="0"/>
        <v>97.816809885637213</v>
      </c>
      <c r="G20" s="255">
        <v>72982.649999999994</v>
      </c>
      <c r="H20" s="255">
        <v>71389.3</v>
      </c>
      <c r="I20" s="363">
        <f t="shared" si="1"/>
        <v>0.97816809885637213</v>
      </c>
      <c r="J20" s="255">
        <f t="shared" si="2"/>
        <v>71389.3</v>
      </c>
      <c r="K20" s="255">
        <v>0</v>
      </c>
    </row>
    <row r="21" spans="1:11" s="4" customFormat="1" x14ac:dyDescent="0.2">
      <c r="A21" s="277" t="s">
        <v>281</v>
      </c>
      <c r="B21" s="277"/>
      <c r="C21" s="162" t="s">
        <v>282</v>
      </c>
      <c r="D21" s="135">
        <f>D22+D23+D24+D25+D26</f>
        <v>8403095.4199999999</v>
      </c>
      <c r="E21" s="135">
        <f>E22+E23+E24+E25+E26</f>
        <v>8402889.9500000011</v>
      </c>
      <c r="F21" s="135">
        <v>99.99</v>
      </c>
      <c r="G21" s="135">
        <f>G22+G23+G24+G25+G26</f>
        <v>8403095.4199999999</v>
      </c>
      <c r="H21" s="135">
        <f>H22+H23+H24+H25+H26</f>
        <v>8402889.9500000011</v>
      </c>
      <c r="I21" s="362">
        <v>0.99990000000000001</v>
      </c>
      <c r="J21" s="135">
        <f t="shared" si="2"/>
        <v>8402889.9500000011</v>
      </c>
      <c r="K21" s="135">
        <f>K22+K23+K24+K25</f>
        <v>0</v>
      </c>
    </row>
    <row r="22" spans="1:11" x14ac:dyDescent="0.2">
      <c r="A22" s="312"/>
      <c r="B22" s="312" t="s">
        <v>283</v>
      </c>
      <c r="C22" s="257" t="s">
        <v>251</v>
      </c>
      <c r="D22" s="323">
        <v>6712774</v>
      </c>
      <c r="E22" s="212">
        <v>6712770</v>
      </c>
      <c r="F22" s="255">
        <v>99.99</v>
      </c>
      <c r="G22" s="212">
        <v>6712774</v>
      </c>
      <c r="H22" s="212">
        <v>6712770</v>
      </c>
      <c r="I22" s="363">
        <v>0.99990000000000001</v>
      </c>
      <c r="J22" s="255">
        <f t="shared" si="2"/>
        <v>6712770</v>
      </c>
      <c r="K22" s="212">
        <v>0</v>
      </c>
    </row>
    <row r="23" spans="1:11" ht="47.25" customHeight="1" x14ac:dyDescent="0.2">
      <c r="A23" s="312"/>
      <c r="B23" s="312" t="s">
        <v>284</v>
      </c>
      <c r="C23" s="257" t="s">
        <v>286</v>
      </c>
      <c r="D23" s="323">
        <v>1671015</v>
      </c>
      <c r="E23" s="212">
        <v>1670940.41</v>
      </c>
      <c r="F23" s="255">
        <v>99.99</v>
      </c>
      <c r="G23" s="212">
        <v>1671015</v>
      </c>
      <c r="H23" s="212">
        <v>1670940.41</v>
      </c>
      <c r="I23" s="363">
        <v>0.99990000000000001</v>
      </c>
      <c r="J23" s="255">
        <f t="shared" si="2"/>
        <v>1670940.41</v>
      </c>
      <c r="K23" s="212">
        <v>0</v>
      </c>
    </row>
    <row r="24" spans="1:11" x14ac:dyDescent="0.2">
      <c r="A24" s="316"/>
      <c r="B24" s="316" t="s">
        <v>285</v>
      </c>
      <c r="C24" s="317" t="s">
        <v>287</v>
      </c>
      <c r="D24" s="324">
        <v>166.42</v>
      </c>
      <c r="E24" s="324">
        <v>166.42</v>
      </c>
      <c r="F24" s="255">
        <f t="shared" si="0"/>
        <v>100</v>
      </c>
      <c r="G24" s="324">
        <v>166.42</v>
      </c>
      <c r="H24" s="324">
        <v>166.42</v>
      </c>
      <c r="I24" s="363">
        <f t="shared" si="1"/>
        <v>1</v>
      </c>
      <c r="J24" s="255">
        <f t="shared" si="2"/>
        <v>166.42</v>
      </c>
      <c r="K24" s="326">
        <v>0</v>
      </c>
    </row>
    <row r="25" spans="1:11" s="318" customFormat="1" x14ac:dyDescent="0.2">
      <c r="A25" s="312"/>
      <c r="B25" s="312" t="s">
        <v>294</v>
      </c>
      <c r="C25" s="229" t="s">
        <v>135</v>
      </c>
      <c r="D25" s="212">
        <v>716</v>
      </c>
      <c r="E25" s="212">
        <v>715.86</v>
      </c>
      <c r="F25" s="255">
        <f t="shared" si="0"/>
        <v>99.980446927374302</v>
      </c>
      <c r="G25" s="212">
        <v>716</v>
      </c>
      <c r="H25" s="212">
        <v>715.86</v>
      </c>
      <c r="I25" s="363">
        <f t="shared" si="1"/>
        <v>0.999804469273743</v>
      </c>
      <c r="J25" s="255">
        <f t="shared" si="2"/>
        <v>715.86</v>
      </c>
      <c r="K25" s="212">
        <v>0</v>
      </c>
    </row>
    <row r="26" spans="1:11" s="318" customFormat="1" ht="53.25" customHeight="1" x14ac:dyDescent="0.2">
      <c r="A26" s="312"/>
      <c r="B26" s="312" t="s">
        <v>310</v>
      </c>
      <c r="C26" s="315" t="s">
        <v>325</v>
      </c>
      <c r="D26" s="327">
        <v>18424</v>
      </c>
      <c r="E26" s="327">
        <v>18297.259999999998</v>
      </c>
      <c r="F26" s="255">
        <f t="shared" si="0"/>
        <v>99.312092922275284</v>
      </c>
      <c r="G26" s="327">
        <v>18424</v>
      </c>
      <c r="H26" s="327">
        <v>18297.259999999998</v>
      </c>
      <c r="I26" s="363">
        <f t="shared" si="1"/>
        <v>0.99312092922275286</v>
      </c>
      <c r="J26" s="255">
        <f t="shared" si="2"/>
        <v>18297.259999999998</v>
      </c>
      <c r="K26" s="327">
        <v>0</v>
      </c>
    </row>
    <row r="27" spans="1:11" s="4" customFormat="1" x14ac:dyDescent="0.2">
      <c r="A27" s="269"/>
      <c r="B27" s="270"/>
      <c r="C27" s="149" t="s">
        <v>4</v>
      </c>
      <c r="D27" s="328">
        <f>D12+D14+D17+D21+D19</f>
        <v>9064403.5999999996</v>
      </c>
      <c r="E27" s="328">
        <f>E12+E14+E17+E21+E19</f>
        <v>9062604.7800000012</v>
      </c>
      <c r="F27" s="135">
        <f t="shared" si="0"/>
        <v>99.980155120189067</v>
      </c>
      <c r="G27" s="328">
        <f>G12+G14+G17+G21+G19</f>
        <v>9064403.5999999996</v>
      </c>
      <c r="H27" s="328">
        <f>H12+H14+H17+H21+H19</f>
        <v>9062604.7800000012</v>
      </c>
      <c r="I27" s="362">
        <f t="shared" si="1"/>
        <v>0.99980155120189063</v>
      </c>
      <c r="J27" s="328">
        <f>J12+J14+J17+J21+J19</f>
        <v>9062604.7800000012</v>
      </c>
      <c r="K27" s="328">
        <f>K12+K14+K17</f>
        <v>0</v>
      </c>
    </row>
  </sheetData>
  <autoFilter ref="A9:K27">
    <filterColumn colId="9" showButton="0"/>
  </autoFilter>
  <mergeCells count="7">
    <mergeCell ref="A5:K5"/>
    <mergeCell ref="A9:A10"/>
    <mergeCell ref="B9:B10"/>
    <mergeCell ref="C9:C10"/>
    <mergeCell ref="E9:E10"/>
    <mergeCell ref="H9:H10"/>
    <mergeCell ref="J9:K9"/>
  </mergeCells>
  <pageMargins left="0.19685039370078741" right="0.19685039370078741" top="0.39370078740157483" bottom="0.39370078740157483" header="0.31496062992125984" footer="0.31496062992125984"/>
  <pageSetup paperSize="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19"/>
  <sheetViews>
    <sheetView workbookViewId="0">
      <selection activeCell="N32" sqref="N32"/>
    </sheetView>
  </sheetViews>
  <sheetFormatPr defaultRowHeight="15" x14ac:dyDescent="0.25"/>
  <cols>
    <col min="1" max="1" width="5.140625" customWidth="1"/>
    <col min="2" max="2" width="8.140625" customWidth="1"/>
    <col min="4" max="4" width="26.140625" customWidth="1"/>
    <col min="5" max="5" width="13.140625" customWidth="1"/>
    <col min="6" max="6" width="13.140625" style="2" customWidth="1"/>
    <col min="7" max="7" width="9.140625" style="3" customWidth="1"/>
    <col min="257" max="257" width="5.140625" customWidth="1"/>
    <col min="258" max="258" width="8.140625" customWidth="1"/>
    <col min="260" max="260" width="26.140625" customWidth="1"/>
    <col min="261" max="261" width="12.42578125" customWidth="1"/>
    <col min="262" max="262" width="11.140625" customWidth="1"/>
    <col min="263" max="263" width="10" customWidth="1"/>
    <col min="513" max="513" width="5.140625" customWidth="1"/>
    <col min="514" max="514" width="8.140625" customWidth="1"/>
    <col min="516" max="516" width="26.140625" customWidth="1"/>
    <col min="517" max="517" width="12.42578125" customWidth="1"/>
    <col min="518" max="518" width="11.140625" customWidth="1"/>
    <col min="519" max="519" width="10" customWidth="1"/>
    <col min="769" max="769" width="5.140625" customWidth="1"/>
    <col min="770" max="770" width="8.140625" customWidth="1"/>
    <col min="772" max="772" width="26.140625" customWidth="1"/>
    <col min="773" max="773" width="12.42578125" customWidth="1"/>
    <col min="774" max="774" width="11.140625" customWidth="1"/>
    <col min="775" max="775" width="10" customWidth="1"/>
    <col min="1025" max="1025" width="5.140625" customWidth="1"/>
    <col min="1026" max="1026" width="8.140625" customWidth="1"/>
    <col min="1028" max="1028" width="26.140625" customWidth="1"/>
    <col min="1029" max="1029" width="12.42578125" customWidth="1"/>
    <col min="1030" max="1030" width="11.140625" customWidth="1"/>
    <col min="1031" max="1031" width="10" customWidth="1"/>
    <col min="1281" max="1281" width="5.140625" customWidth="1"/>
    <col min="1282" max="1282" width="8.140625" customWidth="1"/>
    <col min="1284" max="1284" width="26.140625" customWidth="1"/>
    <col min="1285" max="1285" width="12.42578125" customWidth="1"/>
    <col min="1286" max="1286" width="11.140625" customWidth="1"/>
    <col min="1287" max="1287" width="10" customWidth="1"/>
    <col min="1537" max="1537" width="5.140625" customWidth="1"/>
    <col min="1538" max="1538" width="8.140625" customWidth="1"/>
    <col min="1540" max="1540" width="26.140625" customWidth="1"/>
    <col min="1541" max="1541" width="12.42578125" customWidth="1"/>
    <col min="1542" max="1542" width="11.140625" customWidth="1"/>
    <col min="1543" max="1543" width="10" customWidth="1"/>
    <col min="1793" max="1793" width="5.140625" customWidth="1"/>
    <col min="1794" max="1794" width="8.140625" customWidth="1"/>
    <col min="1796" max="1796" width="26.140625" customWidth="1"/>
    <col min="1797" max="1797" width="12.42578125" customWidth="1"/>
    <col min="1798" max="1798" width="11.140625" customWidth="1"/>
    <col min="1799" max="1799" width="10" customWidth="1"/>
    <col min="2049" max="2049" width="5.140625" customWidth="1"/>
    <col min="2050" max="2050" width="8.140625" customWidth="1"/>
    <col min="2052" max="2052" width="26.140625" customWidth="1"/>
    <col min="2053" max="2053" width="12.42578125" customWidth="1"/>
    <col min="2054" max="2054" width="11.140625" customWidth="1"/>
    <col min="2055" max="2055" width="10" customWidth="1"/>
    <col min="2305" max="2305" width="5.140625" customWidth="1"/>
    <col min="2306" max="2306" width="8.140625" customWidth="1"/>
    <col min="2308" max="2308" width="26.140625" customWidth="1"/>
    <col min="2309" max="2309" width="12.42578125" customWidth="1"/>
    <col min="2310" max="2310" width="11.140625" customWidth="1"/>
    <col min="2311" max="2311" width="10" customWidth="1"/>
    <col min="2561" max="2561" width="5.140625" customWidth="1"/>
    <col min="2562" max="2562" width="8.140625" customWidth="1"/>
    <col min="2564" max="2564" width="26.140625" customWidth="1"/>
    <col min="2565" max="2565" width="12.42578125" customWidth="1"/>
    <col min="2566" max="2566" width="11.140625" customWidth="1"/>
    <col min="2567" max="2567" width="10" customWidth="1"/>
    <col min="2817" max="2817" width="5.140625" customWidth="1"/>
    <col min="2818" max="2818" width="8.140625" customWidth="1"/>
    <col min="2820" max="2820" width="26.140625" customWidth="1"/>
    <col min="2821" max="2821" width="12.42578125" customWidth="1"/>
    <col min="2822" max="2822" width="11.140625" customWidth="1"/>
    <col min="2823" max="2823" width="10" customWidth="1"/>
    <col min="3073" max="3073" width="5.140625" customWidth="1"/>
    <col min="3074" max="3074" width="8.140625" customWidth="1"/>
    <col min="3076" max="3076" width="26.140625" customWidth="1"/>
    <col min="3077" max="3077" width="12.42578125" customWidth="1"/>
    <col min="3078" max="3078" width="11.140625" customWidth="1"/>
    <col min="3079" max="3079" width="10" customWidth="1"/>
    <col min="3329" max="3329" width="5.140625" customWidth="1"/>
    <col min="3330" max="3330" width="8.140625" customWidth="1"/>
    <col min="3332" max="3332" width="26.140625" customWidth="1"/>
    <col min="3333" max="3333" width="12.42578125" customWidth="1"/>
    <col min="3334" max="3334" width="11.140625" customWidth="1"/>
    <col min="3335" max="3335" width="10" customWidth="1"/>
    <col min="3585" max="3585" width="5.140625" customWidth="1"/>
    <col min="3586" max="3586" width="8.140625" customWidth="1"/>
    <col min="3588" max="3588" width="26.140625" customWidth="1"/>
    <col min="3589" max="3589" width="12.42578125" customWidth="1"/>
    <col min="3590" max="3590" width="11.140625" customWidth="1"/>
    <col min="3591" max="3591" width="10" customWidth="1"/>
    <col min="3841" max="3841" width="5.140625" customWidth="1"/>
    <col min="3842" max="3842" width="8.140625" customWidth="1"/>
    <col min="3844" max="3844" width="26.140625" customWidth="1"/>
    <col min="3845" max="3845" width="12.42578125" customWidth="1"/>
    <col min="3846" max="3846" width="11.140625" customWidth="1"/>
    <col min="3847" max="3847" width="10" customWidth="1"/>
    <col min="4097" max="4097" width="5.140625" customWidth="1"/>
    <col min="4098" max="4098" width="8.140625" customWidth="1"/>
    <col min="4100" max="4100" width="26.140625" customWidth="1"/>
    <col min="4101" max="4101" width="12.42578125" customWidth="1"/>
    <col min="4102" max="4102" width="11.140625" customWidth="1"/>
    <col min="4103" max="4103" width="10" customWidth="1"/>
    <col min="4353" max="4353" width="5.140625" customWidth="1"/>
    <col min="4354" max="4354" width="8.140625" customWidth="1"/>
    <col min="4356" max="4356" width="26.140625" customWidth="1"/>
    <col min="4357" max="4357" width="12.42578125" customWidth="1"/>
    <col min="4358" max="4358" width="11.140625" customWidth="1"/>
    <col min="4359" max="4359" width="10" customWidth="1"/>
    <col min="4609" max="4609" width="5.140625" customWidth="1"/>
    <col min="4610" max="4610" width="8.140625" customWidth="1"/>
    <col min="4612" max="4612" width="26.140625" customWidth="1"/>
    <col min="4613" max="4613" width="12.42578125" customWidth="1"/>
    <col min="4614" max="4614" width="11.140625" customWidth="1"/>
    <col min="4615" max="4615" width="10" customWidth="1"/>
    <col min="4865" max="4865" width="5.140625" customWidth="1"/>
    <col min="4866" max="4866" width="8.140625" customWidth="1"/>
    <col min="4868" max="4868" width="26.140625" customWidth="1"/>
    <col min="4869" max="4869" width="12.42578125" customWidth="1"/>
    <col min="4870" max="4870" width="11.140625" customWidth="1"/>
    <col min="4871" max="4871" width="10" customWidth="1"/>
    <col min="5121" max="5121" width="5.140625" customWidth="1"/>
    <col min="5122" max="5122" width="8.140625" customWidth="1"/>
    <col min="5124" max="5124" width="26.140625" customWidth="1"/>
    <col min="5125" max="5125" width="12.42578125" customWidth="1"/>
    <col min="5126" max="5126" width="11.140625" customWidth="1"/>
    <col min="5127" max="5127" width="10" customWidth="1"/>
    <col min="5377" max="5377" width="5.140625" customWidth="1"/>
    <col min="5378" max="5378" width="8.140625" customWidth="1"/>
    <col min="5380" max="5380" width="26.140625" customWidth="1"/>
    <col min="5381" max="5381" width="12.42578125" customWidth="1"/>
    <col min="5382" max="5382" width="11.140625" customWidth="1"/>
    <col min="5383" max="5383" width="10" customWidth="1"/>
    <col min="5633" max="5633" width="5.140625" customWidth="1"/>
    <col min="5634" max="5634" width="8.140625" customWidth="1"/>
    <col min="5636" max="5636" width="26.140625" customWidth="1"/>
    <col min="5637" max="5637" width="12.42578125" customWidth="1"/>
    <col min="5638" max="5638" width="11.140625" customWidth="1"/>
    <col min="5639" max="5639" width="10" customWidth="1"/>
    <col min="5889" max="5889" width="5.140625" customWidth="1"/>
    <col min="5890" max="5890" width="8.140625" customWidth="1"/>
    <col min="5892" max="5892" width="26.140625" customWidth="1"/>
    <col min="5893" max="5893" width="12.42578125" customWidth="1"/>
    <col min="5894" max="5894" width="11.140625" customWidth="1"/>
    <col min="5895" max="5895" width="10" customWidth="1"/>
    <col min="6145" max="6145" width="5.140625" customWidth="1"/>
    <col min="6146" max="6146" width="8.140625" customWidth="1"/>
    <col min="6148" max="6148" width="26.140625" customWidth="1"/>
    <col min="6149" max="6149" width="12.42578125" customWidth="1"/>
    <col min="6150" max="6150" width="11.140625" customWidth="1"/>
    <col min="6151" max="6151" width="10" customWidth="1"/>
    <col min="6401" max="6401" width="5.140625" customWidth="1"/>
    <col min="6402" max="6402" width="8.140625" customWidth="1"/>
    <col min="6404" max="6404" width="26.140625" customWidth="1"/>
    <col min="6405" max="6405" width="12.42578125" customWidth="1"/>
    <col min="6406" max="6406" width="11.140625" customWidth="1"/>
    <col min="6407" max="6407" width="10" customWidth="1"/>
    <col min="6657" max="6657" width="5.140625" customWidth="1"/>
    <col min="6658" max="6658" width="8.140625" customWidth="1"/>
    <col min="6660" max="6660" width="26.140625" customWidth="1"/>
    <col min="6661" max="6661" width="12.42578125" customWidth="1"/>
    <col min="6662" max="6662" width="11.140625" customWidth="1"/>
    <col min="6663" max="6663" width="10" customWidth="1"/>
    <col min="6913" max="6913" width="5.140625" customWidth="1"/>
    <col min="6914" max="6914" width="8.140625" customWidth="1"/>
    <col min="6916" max="6916" width="26.140625" customWidth="1"/>
    <col min="6917" max="6917" width="12.42578125" customWidth="1"/>
    <col min="6918" max="6918" width="11.140625" customWidth="1"/>
    <col min="6919" max="6919" width="10" customWidth="1"/>
    <col min="7169" max="7169" width="5.140625" customWidth="1"/>
    <col min="7170" max="7170" width="8.140625" customWidth="1"/>
    <col min="7172" max="7172" width="26.140625" customWidth="1"/>
    <col min="7173" max="7173" width="12.42578125" customWidth="1"/>
    <col min="7174" max="7174" width="11.140625" customWidth="1"/>
    <col min="7175" max="7175" width="10" customWidth="1"/>
    <col min="7425" max="7425" width="5.140625" customWidth="1"/>
    <col min="7426" max="7426" width="8.140625" customWidth="1"/>
    <col min="7428" max="7428" width="26.140625" customWidth="1"/>
    <col min="7429" max="7429" width="12.42578125" customWidth="1"/>
    <col min="7430" max="7430" width="11.140625" customWidth="1"/>
    <col min="7431" max="7431" width="10" customWidth="1"/>
    <col min="7681" max="7681" width="5.140625" customWidth="1"/>
    <col min="7682" max="7682" width="8.140625" customWidth="1"/>
    <col min="7684" max="7684" width="26.140625" customWidth="1"/>
    <col min="7685" max="7685" width="12.42578125" customWidth="1"/>
    <col min="7686" max="7686" width="11.140625" customWidth="1"/>
    <col min="7687" max="7687" width="10" customWidth="1"/>
    <col min="7937" max="7937" width="5.140625" customWidth="1"/>
    <col min="7938" max="7938" width="8.140625" customWidth="1"/>
    <col min="7940" max="7940" width="26.140625" customWidth="1"/>
    <col min="7941" max="7941" width="12.42578125" customWidth="1"/>
    <col min="7942" max="7942" width="11.140625" customWidth="1"/>
    <col min="7943" max="7943" width="10" customWidth="1"/>
    <col min="8193" max="8193" width="5.140625" customWidth="1"/>
    <col min="8194" max="8194" width="8.140625" customWidth="1"/>
    <col min="8196" max="8196" width="26.140625" customWidth="1"/>
    <col min="8197" max="8197" width="12.42578125" customWidth="1"/>
    <col min="8198" max="8198" width="11.140625" customWidth="1"/>
    <col min="8199" max="8199" width="10" customWidth="1"/>
    <col min="8449" max="8449" width="5.140625" customWidth="1"/>
    <col min="8450" max="8450" width="8.140625" customWidth="1"/>
    <col min="8452" max="8452" width="26.140625" customWidth="1"/>
    <col min="8453" max="8453" width="12.42578125" customWidth="1"/>
    <col min="8454" max="8454" width="11.140625" customWidth="1"/>
    <col min="8455" max="8455" width="10" customWidth="1"/>
    <col min="8705" max="8705" width="5.140625" customWidth="1"/>
    <col min="8706" max="8706" width="8.140625" customWidth="1"/>
    <col min="8708" max="8708" width="26.140625" customWidth="1"/>
    <col min="8709" max="8709" width="12.42578125" customWidth="1"/>
    <col min="8710" max="8710" width="11.140625" customWidth="1"/>
    <col min="8711" max="8711" width="10" customWidth="1"/>
    <col min="8961" max="8961" width="5.140625" customWidth="1"/>
    <col min="8962" max="8962" width="8.140625" customWidth="1"/>
    <col min="8964" max="8964" width="26.140625" customWidth="1"/>
    <col min="8965" max="8965" width="12.42578125" customWidth="1"/>
    <col min="8966" max="8966" width="11.140625" customWidth="1"/>
    <col min="8967" max="8967" width="10" customWidth="1"/>
    <col min="9217" max="9217" width="5.140625" customWidth="1"/>
    <col min="9218" max="9218" width="8.140625" customWidth="1"/>
    <col min="9220" max="9220" width="26.140625" customWidth="1"/>
    <col min="9221" max="9221" width="12.42578125" customWidth="1"/>
    <col min="9222" max="9222" width="11.140625" customWidth="1"/>
    <col min="9223" max="9223" width="10" customWidth="1"/>
    <col min="9473" max="9473" width="5.140625" customWidth="1"/>
    <col min="9474" max="9474" width="8.140625" customWidth="1"/>
    <col min="9476" max="9476" width="26.140625" customWidth="1"/>
    <col min="9477" max="9477" width="12.42578125" customWidth="1"/>
    <col min="9478" max="9478" width="11.140625" customWidth="1"/>
    <col min="9479" max="9479" width="10" customWidth="1"/>
    <col min="9729" max="9729" width="5.140625" customWidth="1"/>
    <col min="9730" max="9730" width="8.140625" customWidth="1"/>
    <col min="9732" max="9732" width="26.140625" customWidth="1"/>
    <col min="9733" max="9733" width="12.42578125" customWidth="1"/>
    <col min="9734" max="9734" width="11.140625" customWidth="1"/>
    <col min="9735" max="9735" width="10" customWidth="1"/>
    <col min="9985" max="9985" width="5.140625" customWidth="1"/>
    <col min="9986" max="9986" width="8.140625" customWidth="1"/>
    <col min="9988" max="9988" width="26.140625" customWidth="1"/>
    <col min="9989" max="9989" width="12.42578125" customWidth="1"/>
    <col min="9990" max="9990" width="11.140625" customWidth="1"/>
    <col min="9991" max="9991" width="10" customWidth="1"/>
    <col min="10241" max="10241" width="5.140625" customWidth="1"/>
    <col min="10242" max="10242" width="8.140625" customWidth="1"/>
    <col min="10244" max="10244" width="26.140625" customWidth="1"/>
    <col min="10245" max="10245" width="12.42578125" customWidth="1"/>
    <col min="10246" max="10246" width="11.140625" customWidth="1"/>
    <col min="10247" max="10247" width="10" customWidth="1"/>
    <col min="10497" max="10497" width="5.140625" customWidth="1"/>
    <col min="10498" max="10498" width="8.140625" customWidth="1"/>
    <col min="10500" max="10500" width="26.140625" customWidth="1"/>
    <col min="10501" max="10501" width="12.42578125" customWidth="1"/>
    <col min="10502" max="10502" width="11.140625" customWidth="1"/>
    <col min="10503" max="10503" width="10" customWidth="1"/>
    <col min="10753" max="10753" width="5.140625" customWidth="1"/>
    <col min="10754" max="10754" width="8.140625" customWidth="1"/>
    <col min="10756" max="10756" width="26.140625" customWidth="1"/>
    <col min="10757" max="10757" width="12.42578125" customWidth="1"/>
    <col min="10758" max="10758" width="11.140625" customWidth="1"/>
    <col min="10759" max="10759" width="10" customWidth="1"/>
    <col min="11009" max="11009" width="5.140625" customWidth="1"/>
    <col min="11010" max="11010" width="8.140625" customWidth="1"/>
    <col min="11012" max="11012" width="26.140625" customWidth="1"/>
    <col min="11013" max="11013" width="12.42578125" customWidth="1"/>
    <col min="11014" max="11014" width="11.140625" customWidth="1"/>
    <col min="11015" max="11015" width="10" customWidth="1"/>
    <col min="11265" max="11265" width="5.140625" customWidth="1"/>
    <col min="11266" max="11266" width="8.140625" customWidth="1"/>
    <col min="11268" max="11268" width="26.140625" customWidth="1"/>
    <col min="11269" max="11269" width="12.42578125" customWidth="1"/>
    <col min="11270" max="11270" width="11.140625" customWidth="1"/>
    <col min="11271" max="11271" width="10" customWidth="1"/>
    <col min="11521" max="11521" width="5.140625" customWidth="1"/>
    <col min="11522" max="11522" width="8.140625" customWidth="1"/>
    <col min="11524" max="11524" width="26.140625" customWidth="1"/>
    <col min="11525" max="11525" width="12.42578125" customWidth="1"/>
    <col min="11526" max="11526" width="11.140625" customWidth="1"/>
    <col min="11527" max="11527" width="10" customWidth="1"/>
    <col min="11777" max="11777" width="5.140625" customWidth="1"/>
    <col min="11778" max="11778" width="8.140625" customWidth="1"/>
    <col min="11780" max="11780" width="26.140625" customWidth="1"/>
    <col min="11781" max="11781" width="12.42578125" customWidth="1"/>
    <col min="11782" max="11782" width="11.140625" customWidth="1"/>
    <col min="11783" max="11783" width="10" customWidth="1"/>
    <col min="12033" max="12033" width="5.140625" customWidth="1"/>
    <col min="12034" max="12034" width="8.140625" customWidth="1"/>
    <col min="12036" max="12036" width="26.140625" customWidth="1"/>
    <col min="12037" max="12037" width="12.42578125" customWidth="1"/>
    <col min="12038" max="12038" width="11.140625" customWidth="1"/>
    <col min="12039" max="12039" width="10" customWidth="1"/>
    <col min="12289" max="12289" width="5.140625" customWidth="1"/>
    <col min="12290" max="12290" width="8.140625" customWidth="1"/>
    <col min="12292" max="12292" width="26.140625" customWidth="1"/>
    <col min="12293" max="12293" width="12.42578125" customWidth="1"/>
    <col min="12294" max="12294" width="11.140625" customWidth="1"/>
    <col min="12295" max="12295" width="10" customWidth="1"/>
    <col min="12545" max="12545" width="5.140625" customWidth="1"/>
    <col min="12546" max="12546" width="8.140625" customWidth="1"/>
    <col min="12548" max="12548" width="26.140625" customWidth="1"/>
    <col min="12549" max="12549" width="12.42578125" customWidth="1"/>
    <col min="12550" max="12550" width="11.140625" customWidth="1"/>
    <col min="12551" max="12551" width="10" customWidth="1"/>
    <col min="12801" max="12801" width="5.140625" customWidth="1"/>
    <col min="12802" max="12802" width="8.140625" customWidth="1"/>
    <col min="12804" max="12804" width="26.140625" customWidth="1"/>
    <col min="12805" max="12805" width="12.42578125" customWidth="1"/>
    <col min="12806" max="12806" width="11.140625" customWidth="1"/>
    <col min="12807" max="12807" width="10" customWidth="1"/>
    <col min="13057" max="13057" width="5.140625" customWidth="1"/>
    <col min="13058" max="13058" width="8.140625" customWidth="1"/>
    <col min="13060" max="13060" width="26.140625" customWidth="1"/>
    <col min="13061" max="13061" width="12.42578125" customWidth="1"/>
    <col min="13062" max="13062" width="11.140625" customWidth="1"/>
    <col min="13063" max="13063" width="10" customWidth="1"/>
    <col min="13313" max="13313" width="5.140625" customWidth="1"/>
    <col min="13314" max="13314" width="8.140625" customWidth="1"/>
    <col min="13316" max="13316" width="26.140625" customWidth="1"/>
    <col min="13317" max="13317" width="12.42578125" customWidth="1"/>
    <col min="13318" max="13318" width="11.140625" customWidth="1"/>
    <col min="13319" max="13319" width="10" customWidth="1"/>
    <col min="13569" max="13569" width="5.140625" customWidth="1"/>
    <col min="13570" max="13570" width="8.140625" customWidth="1"/>
    <col min="13572" max="13572" width="26.140625" customWidth="1"/>
    <col min="13573" max="13573" width="12.42578125" customWidth="1"/>
    <col min="13574" max="13574" width="11.140625" customWidth="1"/>
    <col min="13575" max="13575" width="10" customWidth="1"/>
    <col min="13825" max="13825" width="5.140625" customWidth="1"/>
    <col min="13826" max="13826" width="8.140625" customWidth="1"/>
    <col min="13828" max="13828" width="26.140625" customWidth="1"/>
    <col min="13829" max="13829" width="12.42578125" customWidth="1"/>
    <col min="13830" max="13830" width="11.140625" customWidth="1"/>
    <col min="13831" max="13831" width="10" customWidth="1"/>
    <col min="14081" max="14081" width="5.140625" customWidth="1"/>
    <col min="14082" max="14082" width="8.140625" customWidth="1"/>
    <col min="14084" max="14084" width="26.140625" customWidth="1"/>
    <col min="14085" max="14085" width="12.42578125" customWidth="1"/>
    <col min="14086" max="14086" width="11.140625" customWidth="1"/>
    <col min="14087" max="14087" width="10" customWidth="1"/>
    <col min="14337" max="14337" width="5.140625" customWidth="1"/>
    <col min="14338" max="14338" width="8.140625" customWidth="1"/>
    <col min="14340" max="14340" width="26.140625" customWidth="1"/>
    <col min="14341" max="14341" width="12.42578125" customWidth="1"/>
    <col min="14342" max="14342" width="11.140625" customWidth="1"/>
    <col min="14343" max="14343" width="10" customWidth="1"/>
    <col min="14593" max="14593" width="5.140625" customWidth="1"/>
    <col min="14594" max="14594" width="8.140625" customWidth="1"/>
    <col min="14596" max="14596" width="26.140625" customWidth="1"/>
    <col min="14597" max="14597" width="12.42578125" customWidth="1"/>
    <col min="14598" max="14598" width="11.140625" customWidth="1"/>
    <col min="14599" max="14599" width="10" customWidth="1"/>
    <col min="14849" max="14849" width="5.140625" customWidth="1"/>
    <col min="14850" max="14850" width="8.140625" customWidth="1"/>
    <col min="14852" max="14852" width="26.140625" customWidth="1"/>
    <col min="14853" max="14853" width="12.42578125" customWidth="1"/>
    <col min="14854" max="14854" width="11.140625" customWidth="1"/>
    <col min="14855" max="14855" width="10" customWidth="1"/>
    <col min="15105" max="15105" width="5.140625" customWidth="1"/>
    <col min="15106" max="15106" width="8.140625" customWidth="1"/>
    <col min="15108" max="15108" width="26.140625" customWidth="1"/>
    <col min="15109" max="15109" width="12.42578125" customWidth="1"/>
    <col min="15110" max="15110" width="11.140625" customWidth="1"/>
    <col min="15111" max="15111" width="10" customWidth="1"/>
    <col min="15361" max="15361" width="5.140625" customWidth="1"/>
    <col min="15362" max="15362" width="8.140625" customWidth="1"/>
    <col min="15364" max="15364" width="26.140625" customWidth="1"/>
    <col min="15365" max="15365" width="12.42578125" customWidth="1"/>
    <col min="15366" max="15366" width="11.140625" customWidth="1"/>
    <col min="15367" max="15367" width="10" customWidth="1"/>
    <col min="15617" max="15617" width="5.140625" customWidth="1"/>
    <col min="15618" max="15618" width="8.140625" customWidth="1"/>
    <col min="15620" max="15620" width="26.140625" customWidth="1"/>
    <col min="15621" max="15621" width="12.42578125" customWidth="1"/>
    <col min="15622" max="15622" width="11.140625" customWidth="1"/>
    <col min="15623" max="15623" width="10" customWidth="1"/>
    <col min="15873" max="15873" width="5.140625" customWidth="1"/>
    <col min="15874" max="15874" width="8.140625" customWidth="1"/>
    <col min="15876" max="15876" width="26.140625" customWidth="1"/>
    <col min="15877" max="15877" width="12.42578125" customWidth="1"/>
    <col min="15878" max="15878" width="11.140625" customWidth="1"/>
    <col min="15879" max="15879" width="10" customWidth="1"/>
    <col min="16129" max="16129" width="5.140625" customWidth="1"/>
    <col min="16130" max="16130" width="8.140625" customWidth="1"/>
    <col min="16132" max="16132" width="26.140625" customWidth="1"/>
    <col min="16133" max="16133" width="12.42578125" customWidth="1"/>
    <col min="16134" max="16134" width="11.140625" customWidth="1"/>
    <col min="16135" max="16135" width="10" customWidth="1"/>
  </cols>
  <sheetData>
    <row r="1" spans="1:10" x14ac:dyDescent="0.25">
      <c r="G1" s="49" t="s">
        <v>252</v>
      </c>
    </row>
    <row r="2" spans="1:10" hidden="1" x14ac:dyDescent="0.25"/>
    <row r="3" spans="1:10" hidden="1" x14ac:dyDescent="0.25">
      <c r="A3" s="10"/>
      <c r="B3" s="10"/>
      <c r="C3" s="10"/>
      <c r="D3" s="50"/>
      <c r="E3" s="50"/>
      <c r="F3" s="51"/>
      <c r="G3" s="52"/>
      <c r="H3" s="50"/>
      <c r="I3" s="8"/>
    </row>
    <row r="4" spans="1:10" hidden="1" x14ac:dyDescent="0.25">
      <c r="A4" s="10"/>
      <c r="B4" s="10"/>
      <c r="C4" s="10"/>
      <c r="D4" s="8"/>
      <c r="E4" s="8"/>
      <c r="F4" s="53"/>
      <c r="G4" s="52"/>
      <c r="H4" s="8"/>
      <c r="I4" s="8"/>
    </row>
    <row r="5" spans="1:10" ht="15.75" hidden="1" x14ac:dyDescent="0.25">
      <c r="A5" s="482"/>
      <c r="B5" s="482"/>
      <c r="C5" s="482"/>
      <c r="D5" s="482"/>
      <c r="E5" s="482"/>
      <c r="F5" s="482"/>
      <c r="G5" s="482"/>
      <c r="H5" s="482"/>
      <c r="I5" s="482"/>
      <c r="J5" s="482"/>
    </row>
    <row r="6" spans="1:10" hidden="1" x14ac:dyDescent="0.25">
      <c r="H6" s="54"/>
      <c r="I6" s="54"/>
      <c r="J6" s="55"/>
    </row>
    <row r="7" spans="1:10" hidden="1" x14ac:dyDescent="0.25">
      <c r="H7" s="483"/>
      <c r="I7" s="483"/>
      <c r="J7" s="56"/>
    </row>
    <row r="8" spans="1:10" ht="15.75" x14ac:dyDescent="0.25">
      <c r="A8" s="460" t="s">
        <v>253</v>
      </c>
      <c r="B8" s="460"/>
      <c r="C8" s="460"/>
      <c r="D8" s="460"/>
      <c r="E8" s="460"/>
      <c r="F8" s="460"/>
      <c r="G8" s="460"/>
      <c r="H8" s="57"/>
      <c r="I8" s="57"/>
      <c r="J8" s="56"/>
    </row>
    <row r="9" spans="1:10" ht="15.75" x14ac:dyDescent="0.25">
      <c r="A9" s="42"/>
      <c r="B9" s="42"/>
      <c r="C9" s="42"/>
      <c r="D9" s="42"/>
      <c r="E9" s="42"/>
      <c r="F9" s="42"/>
      <c r="G9" s="42"/>
      <c r="H9" s="57"/>
      <c r="I9" s="57"/>
      <c r="J9" s="56"/>
    </row>
    <row r="10" spans="1:10" ht="15.75" x14ac:dyDescent="0.25">
      <c r="A10" s="42"/>
      <c r="B10" s="42"/>
      <c r="C10" s="42"/>
      <c r="D10" s="42"/>
      <c r="E10" s="42"/>
      <c r="F10" s="42"/>
      <c r="G10" s="49"/>
      <c r="H10" s="57"/>
      <c r="I10" s="57"/>
      <c r="J10" s="56"/>
    </row>
    <row r="11" spans="1:10" x14ac:dyDescent="0.25">
      <c r="D11" s="10"/>
      <c r="E11" s="10"/>
      <c r="F11" s="43"/>
      <c r="G11" s="58"/>
      <c r="H11" s="59"/>
      <c r="I11" s="59"/>
      <c r="J11" s="60"/>
    </row>
    <row r="12" spans="1:10" x14ac:dyDescent="0.25">
      <c r="A12" s="461" t="s">
        <v>201</v>
      </c>
      <c r="B12" s="461" t="s">
        <v>2</v>
      </c>
      <c r="C12" s="461" t="s">
        <v>64</v>
      </c>
      <c r="D12" s="484" t="s">
        <v>254</v>
      </c>
      <c r="E12" s="485"/>
      <c r="F12" s="488" t="s">
        <v>255</v>
      </c>
      <c r="G12" s="491"/>
      <c r="H12" s="61"/>
      <c r="I12" s="61"/>
      <c r="J12" s="62"/>
    </row>
    <row r="13" spans="1:10" x14ac:dyDescent="0.25">
      <c r="A13" s="461"/>
      <c r="B13" s="461"/>
      <c r="C13" s="461"/>
      <c r="D13" s="484"/>
      <c r="E13" s="486"/>
      <c r="F13" s="489"/>
      <c r="G13" s="492"/>
      <c r="H13" s="54"/>
      <c r="I13" s="54"/>
      <c r="J13" s="63"/>
    </row>
    <row r="14" spans="1:10" x14ac:dyDescent="0.25">
      <c r="A14" s="461"/>
      <c r="B14" s="461"/>
      <c r="C14" s="461"/>
      <c r="D14" s="484"/>
      <c r="E14" s="487"/>
      <c r="F14" s="490"/>
      <c r="G14" s="493"/>
      <c r="H14" s="61"/>
      <c r="I14" s="61"/>
      <c r="J14" s="62"/>
    </row>
    <row r="15" spans="1:10" s="44" customFormat="1" ht="12.75" x14ac:dyDescent="0.2">
      <c r="A15" s="64"/>
      <c r="B15" s="64"/>
      <c r="C15" s="64"/>
      <c r="D15" s="64"/>
      <c r="E15" s="65" t="s">
        <v>5</v>
      </c>
      <c r="F15" s="66" t="s">
        <v>6</v>
      </c>
      <c r="G15" s="67" t="s">
        <v>66</v>
      </c>
      <c r="H15" s="68"/>
      <c r="I15" s="68"/>
      <c r="J15" s="69"/>
    </row>
    <row r="16" spans="1:10" ht="38.25" x14ac:dyDescent="0.25">
      <c r="A16" s="64">
        <v>1</v>
      </c>
      <c r="B16" s="64">
        <v>801</v>
      </c>
      <c r="C16" s="64">
        <v>80104</v>
      </c>
      <c r="D16" s="231" t="s">
        <v>356</v>
      </c>
      <c r="E16" s="368">
        <v>787035</v>
      </c>
      <c r="F16" s="93">
        <v>786410.2</v>
      </c>
      <c r="G16" s="47">
        <f>F16/E16*100</f>
        <v>99.920613441587719</v>
      </c>
      <c r="H16" s="61"/>
      <c r="I16" s="61"/>
      <c r="J16" s="62"/>
    </row>
    <row r="17" spans="1:10" ht="39" customHeight="1" x14ac:dyDescent="0.25">
      <c r="A17" s="64">
        <v>2</v>
      </c>
      <c r="B17" s="64">
        <v>801</v>
      </c>
      <c r="C17" s="64">
        <v>80149</v>
      </c>
      <c r="D17" s="231" t="s">
        <v>356</v>
      </c>
      <c r="E17" s="368">
        <v>127000</v>
      </c>
      <c r="F17" s="93">
        <v>107707.84</v>
      </c>
      <c r="G17" s="47">
        <f>F17/E17*100</f>
        <v>84.809322834645656</v>
      </c>
      <c r="H17" s="61"/>
      <c r="I17" s="61"/>
      <c r="J17" s="62"/>
    </row>
    <row r="18" spans="1:10" ht="25.5" x14ac:dyDescent="0.25">
      <c r="A18" s="64">
        <v>3</v>
      </c>
      <c r="B18" s="92" t="s">
        <v>165</v>
      </c>
      <c r="C18" s="92" t="s">
        <v>160</v>
      </c>
      <c r="D18" s="231" t="s">
        <v>357</v>
      </c>
      <c r="E18" s="368">
        <v>403024</v>
      </c>
      <c r="F18" s="47">
        <v>394429.43</v>
      </c>
      <c r="G18" s="47">
        <f>F18/E18*100</f>
        <v>97.867479356068117</v>
      </c>
      <c r="H18" s="54"/>
      <c r="I18" s="54"/>
      <c r="J18" s="37"/>
    </row>
    <row r="19" spans="1:10" x14ac:dyDescent="0.25">
      <c r="A19" s="479" t="s">
        <v>4</v>
      </c>
      <c r="B19" s="480"/>
      <c r="C19" s="480"/>
      <c r="D19" s="481"/>
      <c r="E19" s="234">
        <f>SUM(E16:E18)</f>
        <v>1317059</v>
      </c>
      <c r="F19" s="234">
        <f>SUM(F16:F18)</f>
        <v>1288547.47</v>
      </c>
      <c r="G19" s="369">
        <f>F19/E19*100</f>
        <v>97.835212393674084</v>
      </c>
      <c r="H19" s="54"/>
      <c r="I19" s="54"/>
      <c r="J19" s="37"/>
    </row>
  </sheetData>
  <mergeCells count="11">
    <mergeCell ref="A19:D19"/>
    <mergeCell ref="A5:J5"/>
    <mergeCell ref="H7:I7"/>
    <mergeCell ref="A8:G8"/>
    <mergeCell ref="A12:A14"/>
    <mergeCell ref="B12:B14"/>
    <mergeCell ref="C12:C14"/>
    <mergeCell ref="D12:D14"/>
    <mergeCell ref="E12:E14"/>
    <mergeCell ref="F12:F14"/>
    <mergeCell ref="G12:G1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37"/>
  <sheetViews>
    <sheetView topLeftCell="A11" zoomScaleNormal="100" workbookViewId="0">
      <selection activeCell="F29" sqref="F29"/>
    </sheetView>
  </sheetViews>
  <sheetFormatPr defaultRowHeight="15" x14ac:dyDescent="0.25"/>
  <cols>
    <col min="1" max="1" width="5.140625" customWidth="1"/>
    <col min="2" max="2" width="6.5703125" customWidth="1"/>
    <col min="3" max="3" width="8.5703125" customWidth="1"/>
    <col min="4" max="4" width="37.5703125" customWidth="1"/>
    <col min="5" max="5" width="12.42578125" customWidth="1"/>
    <col min="6" max="6" width="11.140625" style="2" customWidth="1"/>
    <col min="7" max="7" width="10" style="3" customWidth="1"/>
    <col min="257" max="257" width="5.140625" customWidth="1"/>
    <col min="258" max="258" width="6.5703125" customWidth="1"/>
    <col min="259" max="259" width="8.5703125" customWidth="1"/>
    <col min="260" max="260" width="32.7109375" customWidth="1"/>
    <col min="261" max="261" width="12.42578125" customWidth="1"/>
    <col min="262" max="262" width="11.140625" customWidth="1"/>
    <col min="263" max="263" width="10" customWidth="1"/>
    <col min="513" max="513" width="5.140625" customWidth="1"/>
    <col min="514" max="514" width="6.5703125" customWidth="1"/>
    <col min="515" max="515" width="8.5703125" customWidth="1"/>
    <col min="516" max="516" width="32.7109375" customWidth="1"/>
    <col min="517" max="517" width="12.42578125" customWidth="1"/>
    <col min="518" max="518" width="11.140625" customWidth="1"/>
    <col min="519" max="519" width="10" customWidth="1"/>
    <col min="769" max="769" width="5.140625" customWidth="1"/>
    <col min="770" max="770" width="6.5703125" customWidth="1"/>
    <col min="771" max="771" width="8.5703125" customWidth="1"/>
    <col min="772" max="772" width="32.7109375" customWidth="1"/>
    <col min="773" max="773" width="12.42578125" customWidth="1"/>
    <col min="774" max="774" width="11.140625" customWidth="1"/>
    <col min="775" max="775" width="10" customWidth="1"/>
    <col min="1025" max="1025" width="5.140625" customWidth="1"/>
    <col min="1026" max="1026" width="6.5703125" customWidth="1"/>
    <col min="1027" max="1027" width="8.5703125" customWidth="1"/>
    <col min="1028" max="1028" width="32.7109375" customWidth="1"/>
    <col min="1029" max="1029" width="12.42578125" customWidth="1"/>
    <col min="1030" max="1030" width="11.140625" customWidth="1"/>
    <col min="1031" max="1031" width="10" customWidth="1"/>
    <col min="1281" max="1281" width="5.140625" customWidth="1"/>
    <col min="1282" max="1282" width="6.5703125" customWidth="1"/>
    <col min="1283" max="1283" width="8.5703125" customWidth="1"/>
    <col min="1284" max="1284" width="32.7109375" customWidth="1"/>
    <col min="1285" max="1285" width="12.42578125" customWidth="1"/>
    <col min="1286" max="1286" width="11.140625" customWidth="1"/>
    <col min="1287" max="1287" width="10" customWidth="1"/>
    <col min="1537" max="1537" width="5.140625" customWidth="1"/>
    <col min="1538" max="1538" width="6.5703125" customWidth="1"/>
    <col min="1539" max="1539" width="8.5703125" customWidth="1"/>
    <col min="1540" max="1540" width="32.7109375" customWidth="1"/>
    <col min="1541" max="1541" width="12.42578125" customWidth="1"/>
    <col min="1542" max="1542" width="11.140625" customWidth="1"/>
    <col min="1543" max="1543" width="10" customWidth="1"/>
    <col min="1793" max="1793" width="5.140625" customWidth="1"/>
    <col min="1794" max="1794" width="6.5703125" customWidth="1"/>
    <col min="1795" max="1795" width="8.5703125" customWidth="1"/>
    <col min="1796" max="1796" width="32.7109375" customWidth="1"/>
    <col min="1797" max="1797" width="12.42578125" customWidth="1"/>
    <col min="1798" max="1798" width="11.140625" customWidth="1"/>
    <col min="1799" max="1799" width="10" customWidth="1"/>
    <col min="2049" max="2049" width="5.140625" customWidth="1"/>
    <col min="2050" max="2050" width="6.5703125" customWidth="1"/>
    <col min="2051" max="2051" width="8.5703125" customWidth="1"/>
    <col min="2052" max="2052" width="32.7109375" customWidth="1"/>
    <col min="2053" max="2053" width="12.42578125" customWidth="1"/>
    <col min="2054" max="2054" width="11.140625" customWidth="1"/>
    <col min="2055" max="2055" width="10" customWidth="1"/>
    <col min="2305" max="2305" width="5.140625" customWidth="1"/>
    <col min="2306" max="2306" width="6.5703125" customWidth="1"/>
    <col min="2307" max="2307" width="8.5703125" customWidth="1"/>
    <col min="2308" max="2308" width="32.7109375" customWidth="1"/>
    <col min="2309" max="2309" width="12.42578125" customWidth="1"/>
    <col min="2310" max="2310" width="11.140625" customWidth="1"/>
    <col min="2311" max="2311" width="10" customWidth="1"/>
    <col min="2561" max="2561" width="5.140625" customWidth="1"/>
    <col min="2562" max="2562" width="6.5703125" customWidth="1"/>
    <col min="2563" max="2563" width="8.5703125" customWidth="1"/>
    <col min="2564" max="2564" width="32.7109375" customWidth="1"/>
    <col min="2565" max="2565" width="12.42578125" customWidth="1"/>
    <col min="2566" max="2566" width="11.140625" customWidth="1"/>
    <col min="2567" max="2567" width="10" customWidth="1"/>
    <col min="2817" max="2817" width="5.140625" customWidth="1"/>
    <col min="2818" max="2818" width="6.5703125" customWidth="1"/>
    <col min="2819" max="2819" width="8.5703125" customWidth="1"/>
    <col min="2820" max="2820" width="32.7109375" customWidth="1"/>
    <col min="2821" max="2821" width="12.42578125" customWidth="1"/>
    <col min="2822" max="2822" width="11.140625" customWidth="1"/>
    <col min="2823" max="2823" width="10" customWidth="1"/>
    <col min="3073" max="3073" width="5.140625" customWidth="1"/>
    <col min="3074" max="3074" width="6.5703125" customWidth="1"/>
    <col min="3075" max="3075" width="8.5703125" customWidth="1"/>
    <col min="3076" max="3076" width="32.7109375" customWidth="1"/>
    <col min="3077" max="3077" width="12.42578125" customWidth="1"/>
    <col min="3078" max="3078" width="11.140625" customWidth="1"/>
    <col min="3079" max="3079" width="10" customWidth="1"/>
    <col min="3329" max="3329" width="5.140625" customWidth="1"/>
    <col min="3330" max="3330" width="6.5703125" customWidth="1"/>
    <col min="3331" max="3331" width="8.5703125" customWidth="1"/>
    <col min="3332" max="3332" width="32.7109375" customWidth="1"/>
    <col min="3333" max="3333" width="12.42578125" customWidth="1"/>
    <col min="3334" max="3334" width="11.140625" customWidth="1"/>
    <col min="3335" max="3335" width="10" customWidth="1"/>
    <col min="3585" max="3585" width="5.140625" customWidth="1"/>
    <col min="3586" max="3586" width="6.5703125" customWidth="1"/>
    <col min="3587" max="3587" width="8.5703125" customWidth="1"/>
    <col min="3588" max="3588" width="32.7109375" customWidth="1"/>
    <col min="3589" max="3589" width="12.42578125" customWidth="1"/>
    <col min="3590" max="3590" width="11.140625" customWidth="1"/>
    <col min="3591" max="3591" width="10" customWidth="1"/>
    <col min="3841" max="3841" width="5.140625" customWidth="1"/>
    <col min="3842" max="3842" width="6.5703125" customWidth="1"/>
    <col min="3843" max="3843" width="8.5703125" customWidth="1"/>
    <col min="3844" max="3844" width="32.7109375" customWidth="1"/>
    <col min="3845" max="3845" width="12.42578125" customWidth="1"/>
    <col min="3846" max="3846" width="11.140625" customWidth="1"/>
    <col min="3847" max="3847" width="10" customWidth="1"/>
    <col min="4097" max="4097" width="5.140625" customWidth="1"/>
    <col min="4098" max="4098" width="6.5703125" customWidth="1"/>
    <col min="4099" max="4099" width="8.5703125" customWidth="1"/>
    <col min="4100" max="4100" width="32.7109375" customWidth="1"/>
    <col min="4101" max="4101" width="12.42578125" customWidth="1"/>
    <col min="4102" max="4102" width="11.140625" customWidth="1"/>
    <col min="4103" max="4103" width="10" customWidth="1"/>
    <col min="4353" max="4353" width="5.140625" customWidth="1"/>
    <col min="4354" max="4354" width="6.5703125" customWidth="1"/>
    <col min="4355" max="4355" width="8.5703125" customWidth="1"/>
    <col min="4356" max="4356" width="32.7109375" customWidth="1"/>
    <col min="4357" max="4357" width="12.42578125" customWidth="1"/>
    <col min="4358" max="4358" width="11.140625" customWidth="1"/>
    <col min="4359" max="4359" width="10" customWidth="1"/>
    <col min="4609" max="4609" width="5.140625" customWidth="1"/>
    <col min="4610" max="4610" width="6.5703125" customWidth="1"/>
    <col min="4611" max="4611" width="8.5703125" customWidth="1"/>
    <col min="4612" max="4612" width="32.7109375" customWidth="1"/>
    <col min="4613" max="4613" width="12.42578125" customWidth="1"/>
    <col min="4614" max="4614" width="11.140625" customWidth="1"/>
    <col min="4615" max="4615" width="10" customWidth="1"/>
    <col min="4865" max="4865" width="5.140625" customWidth="1"/>
    <col min="4866" max="4866" width="6.5703125" customWidth="1"/>
    <col min="4867" max="4867" width="8.5703125" customWidth="1"/>
    <col min="4868" max="4868" width="32.7109375" customWidth="1"/>
    <col min="4869" max="4869" width="12.42578125" customWidth="1"/>
    <col min="4870" max="4870" width="11.140625" customWidth="1"/>
    <col min="4871" max="4871" width="10" customWidth="1"/>
    <col min="5121" max="5121" width="5.140625" customWidth="1"/>
    <col min="5122" max="5122" width="6.5703125" customWidth="1"/>
    <col min="5123" max="5123" width="8.5703125" customWidth="1"/>
    <col min="5124" max="5124" width="32.7109375" customWidth="1"/>
    <col min="5125" max="5125" width="12.42578125" customWidth="1"/>
    <col min="5126" max="5126" width="11.140625" customWidth="1"/>
    <col min="5127" max="5127" width="10" customWidth="1"/>
    <col min="5377" max="5377" width="5.140625" customWidth="1"/>
    <col min="5378" max="5378" width="6.5703125" customWidth="1"/>
    <col min="5379" max="5379" width="8.5703125" customWidth="1"/>
    <col min="5380" max="5380" width="32.7109375" customWidth="1"/>
    <col min="5381" max="5381" width="12.42578125" customWidth="1"/>
    <col min="5382" max="5382" width="11.140625" customWidth="1"/>
    <col min="5383" max="5383" width="10" customWidth="1"/>
    <col min="5633" max="5633" width="5.140625" customWidth="1"/>
    <col min="5634" max="5634" width="6.5703125" customWidth="1"/>
    <col min="5635" max="5635" width="8.5703125" customWidth="1"/>
    <col min="5636" max="5636" width="32.7109375" customWidth="1"/>
    <col min="5637" max="5637" width="12.42578125" customWidth="1"/>
    <col min="5638" max="5638" width="11.140625" customWidth="1"/>
    <col min="5639" max="5639" width="10" customWidth="1"/>
    <col min="5889" max="5889" width="5.140625" customWidth="1"/>
    <col min="5890" max="5890" width="6.5703125" customWidth="1"/>
    <col min="5891" max="5891" width="8.5703125" customWidth="1"/>
    <col min="5892" max="5892" width="32.7109375" customWidth="1"/>
    <col min="5893" max="5893" width="12.42578125" customWidth="1"/>
    <col min="5894" max="5894" width="11.140625" customWidth="1"/>
    <col min="5895" max="5895" width="10" customWidth="1"/>
    <col min="6145" max="6145" width="5.140625" customWidth="1"/>
    <col min="6146" max="6146" width="6.5703125" customWidth="1"/>
    <col min="6147" max="6147" width="8.5703125" customWidth="1"/>
    <col min="6148" max="6148" width="32.7109375" customWidth="1"/>
    <col min="6149" max="6149" width="12.42578125" customWidth="1"/>
    <col min="6150" max="6150" width="11.140625" customWidth="1"/>
    <col min="6151" max="6151" width="10" customWidth="1"/>
    <col min="6401" max="6401" width="5.140625" customWidth="1"/>
    <col min="6402" max="6402" width="6.5703125" customWidth="1"/>
    <col min="6403" max="6403" width="8.5703125" customWidth="1"/>
    <col min="6404" max="6404" width="32.7109375" customWidth="1"/>
    <col min="6405" max="6405" width="12.42578125" customWidth="1"/>
    <col min="6406" max="6406" width="11.140625" customWidth="1"/>
    <col min="6407" max="6407" width="10" customWidth="1"/>
    <col min="6657" max="6657" width="5.140625" customWidth="1"/>
    <col min="6658" max="6658" width="6.5703125" customWidth="1"/>
    <col min="6659" max="6659" width="8.5703125" customWidth="1"/>
    <col min="6660" max="6660" width="32.7109375" customWidth="1"/>
    <col min="6661" max="6661" width="12.42578125" customWidth="1"/>
    <col min="6662" max="6662" width="11.140625" customWidth="1"/>
    <col min="6663" max="6663" width="10" customWidth="1"/>
    <col min="6913" max="6913" width="5.140625" customWidth="1"/>
    <col min="6914" max="6914" width="6.5703125" customWidth="1"/>
    <col min="6915" max="6915" width="8.5703125" customWidth="1"/>
    <col min="6916" max="6916" width="32.7109375" customWidth="1"/>
    <col min="6917" max="6917" width="12.42578125" customWidth="1"/>
    <col min="6918" max="6918" width="11.140625" customWidth="1"/>
    <col min="6919" max="6919" width="10" customWidth="1"/>
    <col min="7169" max="7169" width="5.140625" customWidth="1"/>
    <col min="7170" max="7170" width="6.5703125" customWidth="1"/>
    <col min="7171" max="7171" width="8.5703125" customWidth="1"/>
    <col min="7172" max="7172" width="32.7109375" customWidth="1"/>
    <col min="7173" max="7173" width="12.42578125" customWidth="1"/>
    <col min="7174" max="7174" width="11.140625" customWidth="1"/>
    <col min="7175" max="7175" width="10" customWidth="1"/>
    <col min="7425" max="7425" width="5.140625" customWidth="1"/>
    <col min="7426" max="7426" width="6.5703125" customWidth="1"/>
    <col min="7427" max="7427" width="8.5703125" customWidth="1"/>
    <col min="7428" max="7428" width="32.7109375" customWidth="1"/>
    <col min="7429" max="7429" width="12.42578125" customWidth="1"/>
    <col min="7430" max="7430" width="11.140625" customWidth="1"/>
    <col min="7431" max="7431" width="10" customWidth="1"/>
    <col min="7681" max="7681" width="5.140625" customWidth="1"/>
    <col min="7682" max="7682" width="6.5703125" customWidth="1"/>
    <col min="7683" max="7683" width="8.5703125" customWidth="1"/>
    <col min="7684" max="7684" width="32.7109375" customWidth="1"/>
    <col min="7685" max="7685" width="12.42578125" customWidth="1"/>
    <col min="7686" max="7686" width="11.140625" customWidth="1"/>
    <col min="7687" max="7687" width="10" customWidth="1"/>
    <col min="7937" max="7937" width="5.140625" customWidth="1"/>
    <col min="7938" max="7938" width="6.5703125" customWidth="1"/>
    <col min="7939" max="7939" width="8.5703125" customWidth="1"/>
    <col min="7940" max="7940" width="32.7109375" customWidth="1"/>
    <col min="7941" max="7941" width="12.42578125" customWidth="1"/>
    <col min="7942" max="7942" width="11.140625" customWidth="1"/>
    <col min="7943" max="7943" width="10" customWidth="1"/>
    <col min="8193" max="8193" width="5.140625" customWidth="1"/>
    <col min="8194" max="8194" width="6.5703125" customWidth="1"/>
    <col min="8195" max="8195" width="8.5703125" customWidth="1"/>
    <col min="8196" max="8196" width="32.7109375" customWidth="1"/>
    <col min="8197" max="8197" width="12.42578125" customWidth="1"/>
    <col min="8198" max="8198" width="11.140625" customWidth="1"/>
    <col min="8199" max="8199" width="10" customWidth="1"/>
    <col min="8449" max="8449" width="5.140625" customWidth="1"/>
    <col min="8450" max="8450" width="6.5703125" customWidth="1"/>
    <col min="8451" max="8451" width="8.5703125" customWidth="1"/>
    <col min="8452" max="8452" width="32.7109375" customWidth="1"/>
    <col min="8453" max="8453" width="12.42578125" customWidth="1"/>
    <col min="8454" max="8454" width="11.140625" customWidth="1"/>
    <col min="8455" max="8455" width="10" customWidth="1"/>
    <col min="8705" max="8705" width="5.140625" customWidth="1"/>
    <col min="8706" max="8706" width="6.5703125" customWidth="1"/>
    <col min="8707" max="8707" width="8.5703125" customWidth="1"/>
    <col min="8708" max="8708" width="32.7109375" customWidth="1"/>
    <col min="8709" max="8709" width="12.42578125" customWidth="1"/>
    <col min="8710" max="8710" width="11.140625" customWidth="1"/>
    <col min="8711" max="8711" width="10" customWidth="1"/>
    <col min="8961" max="8961" width="5.140625" customWidth="1"/>
    <col min="8962" max="8962" width="6.5703125" customWidth="1"/>
    <col min="8963" max="8963" width="8.5703125" customWidth="1"/>
    <col min="8964" max="8964" width="32.7109375" customWidth="1"/>
    <col min="8965" max="8965" width="12.42578125" customWidth="1"/>
    <col min="8966" max="8966" width="11.140625" customWidth="1"/>
    <col min="8967" max="8967" width="10" customWidth="1"/>
    <col min="9217" max="9217" width="5.140625" customWidth="1"/>
    <col min="9218" max="9218" width="6.5703125" customWidth="1"/>
    <col min="9219" max="9219" width="8.5703125" customWidth="1"/>
    <col min="9220" max="9220" width="32.7109375" customWidth="1"/>
    <col min="9221" max="9221" width="12.42578125" customWidth="1"/>
    <col min="9222" max="9222" width="11.140625" customWidth="1"/>
    <col min="9223" max="9223" width="10" customWidth="1"/>
    <col min="9473" max="9473" width="5.140625" customWidth="1"/>
    <col min="9474" max="9474" width="6.5703125" customWidth="1"/>
    <col min="9475" max="9475" width="8.5703125" customWidth="1"/>
    <col min="9476" max="9476" width="32.7109375" customWidth="1"/>
    <col min="9477" max="9477" width="12.42578125" customWidth="1"/>
    <col min="9478" max="9478" width="11.140625" customWidth="1"/>
    <col min="9479" max="9479" width="10" customWidth="1"/>
    <col min="9729" max="9729" width="5.140625" customWidth="1"/>
    <col min="9730" max="9730" width="6.5703125" customWidth="1"/>
    <col min="9731" max="9731" width="8.5703125" customWidth="1"/>
    <col min="9732" max="9732" width="32.7109375" customWidth="1"/>
    <col min="9733" max="9733" width="12.42578125" customWidth="1"/>
    <col min="9734" max="9734" width="11.140625" customWidth="1"/>
    <col min="9735" max="9735" width="10" customWidth="1"/>
    <col min="9985" max="9985" width="5.140625" customWidth="1"/>
    <col min="9986" max="9986" width="6.5703125" customWidth="1"/>
    <col min="9987" max="9987" width="8.5703125" customWidth="1"/>
    <col min="9988" max="9988" width="32.7109375" customWidth="1"/>
    <col min="9989" max="9989" width="12.42578125" customWidth="1"/>
    <col min="9990" max="9990" width="11.140625" customWidth="1"/>
    <col min="9991" max="9991" width="10" customWidth="1"/>
    <col min="10241" max="10241" width="5.140625" customWidth="1"/>
    <col min="10242" max="10242" width="6.5703125" customWidth="1"/>
    <col min="10243" max="10243" width="8.5703125" customWidth="1"/>
    <col min="10244" max="10244" width="32.7109375" customWidth="1"/>
    <col min="10245" max="10245" width="12.42578125" customWidth="1"/>
    <col min="10246" max="10246" width="11.140625" customWidth="1"/>
    <col min="10247" max="10247" width="10" customWidth="1"/>
    <col min="10497" max="10497" width="5.140625" customWidth="1"/>
    <col min="10498" max="10498" width="6.5703125" customWidth="1"/>
    <col min="10499" max="10499" width="8.5703125" customWidth="1"/>
    <col min="10500" max="10500" width="32.7109375" customWidth="1"/>
    <col min="10501" max="10501" width="12.42578125" customWidth="1"/>
    <col min="10502" max="10502" width="11.140625" customWidth="1"/>
    <col min="10503" max="10503" width="10" customWidth="1"/>
    <col min="10753" max="10753" width="5.140625" customWidth="1"/>
    <col min="10754" max="10754" width="6.5703125" customWidth="1"/>
    <col min="10755" max="10755" width="8.5703125" customWidth="1"/>
    <col min="10756" max="10756" width="32.7109375" customWidth="1"/>
    <col min="10757" max="10757" width="12.42578125" customWidth="1"/>
    <col min="10758" max="10758" width="11.140625" customWidth="1"/>
    <col min="10759" max="10759" width="10" customWidth="1"/>
    <col min="11009" max="11009" width="5.140625" customWidth="1"/>
    <col min="11010" max="11010" width="6.5703125" customWidth="1"/>
    <col min="11011" max="11011" width="8.5703125" customWidth="1"/>
    <col min="11012" max="11012" width="32.7109375" customWidth="1"/>
    <col min="11013" max="11013" width="12.42578125" customWidth="1"/>
    <col min="11014" max="11014" width="11.140625" customWidth="1"/>
    <col min="11015" max="11015" width="10" customWidth="1"/>
    <col min="11265" max="11265" width="5.140625" customWidth="1"/>
    <col min="11266" max="11266" width="6.5703125" customWidth="1"/>
    <col min="11267" max="11267" width="8.5703125" customWidth="1"/>
    <col min="11268" max="11268" width="32.7109375" customWidth="1"/>
    <col min="11269" max="11269" width="12.42578125" customWidth="1"/>
    <col min="11270" max="11270" width="11.140625" customWidth="1"/>
    <col min="11271" max="11271" width="10" customWidth="1"/>
    <col min="11521" max="11521" width="5.140625" customWidth="1"/>
    <col min="11522" max="11522" width="6.5703125" customWidth="1"/>
    <col min="11523" max="11523" width="8.5703125" customWidth="1"/>
    <col min="11524" max="11524" width="32.7109375" customWidth="1"/>
    <col min="11525" max="11525" width="12.42578125" customWidth="1"/>
    <col min="11526" max="11526" width="11.140625" customWidth="1"/>
    <col min="11527" max="11527" width="10" customWidth="1"/>
    <col min="11777" max="11777" width="5.140625" customWidth="1"/>
    <col min="11778" max="11778" width="6.5703125" customWidth="1"/>
    <col min="11779" max="11779" width="8.5703125" customWidth="1"/>
    <col min="11780" max="11780" width="32.7109375" customWidth="1"/>
    <col min="11781" max="11781" width="12.42578125" customWidth="1"/>
    <col min="11782" max="11782" width="11.140625" customWidth="1"/>
    <col min="11783" max="11783" width="10" customWidth="1"/>
    <col min="12033" max="12033" width="5.140625" customWidth="1"/>
    <col min="12034" max="12034" width="6.5703125" customWidth="1"/>
    <col min="12035" max="12035" width="8.5703125" customWidth="1"/>
    <col min="12036" max="12036" width="32.7109375" customWidth="1"/>
    <col min="12037" max="12037" width="12.42578125" customWidth="1"/>
    <col min="12038" max="12038" width="11.140625" customWidth="1"/>
    <col min="12039" max="12039" width="10" customWidth="1"/>
    <col min="12289" max="12289" width="5.140625" customWidth="1"/>
    <col min="12290" max="12290" width="6.5703125" customWidth="1"/>
    <col min="12291" max="12291" width="8.5703125" customWidth="1"/>
    <col min="12292" max="12292" width="32.7109375" customWidth="1"/>
    <col min="12293" max="12293" width="12.42578125" customWidth="1"/>
    <col min="12294" max="12294" width="11.140625" customWidth="1"/>
    <col min="12295" max="12295" width="10" customWidth="1"/>
    <col min="12545" max="12545" width="5.140625" customWidth="1"/>
    <col min="12546" max="12546" width="6.5703125" customWidth="1"/>
    <col min="12547" max="12547" width="8.5703125" customWidth="1"/>
    <col min="12548" max="12548" width="32.7109375" customWidth="1"/>
    <col min="12549" max="12549" width="12.42578125" customWidth="1"/>
    <col min="12550" max="12550" width="11.140625" customWidth="1"/>
    <col min="12551" max="12551" width="10" customWidth="1"/>
    <col min="12801" max="12801" width="5.140625" customWidth="1"/>
    <col min="12802" max="12802" width="6.5703125" customWidth="1"/>
    <col min="12803" max="12803" width="8.5703125" customWidth="1"/>
    <col min="12804" max="12804" width="32.7109375" customWidth="1"/>
    <col min="12805" max="12805" width="12.42578125" customWidth="1"/>
    <col min="12806" max="12806" width="11.140625" customWidth="1"/>
    <col min="12807" max="12807" width="10" customWidth="1"/>
    <col min="13057" max="13057" width="5.140625" customWidth="1"/>
    <col min="13058" max="13058" width="6.5703125" customWidth="1"/>
    <col min="13059" max="13059" width="8.5703125" customWidth="1"/>
    <col min="13060" max="13060" width="32.7109375" customWidth="1"/>
    <col min="13061" max="13061" width="12.42578125" customWidth="1"/>
    <col min="13062" max="13062" width="11.140625" customWidth="1"/>
    <col min="13063" max="13063" width="10" customWidth="1"/>
    <col min="13313" max="13313" width="5.140625" customWidth="1"/>
    <col min="13314" max="13314" width="6.5703125" customWidth="1"/>
    <col min="13315" max="13315" width="8.5703125" customWidth="1"/>
    <col min="13316" max="13316" width="32.7109375" customWidth="1"/>
    <col min="13317" max="13317" width="12.42578125" customWidth="1"/>
    <col min="13318" max="13318" width="11.140625" customWidth="1"/>
    <col min="13319" max="13319" width="10" customWidth="1"/>
    <col min="13569" max="13569" width="5.140625" customWidth="1"/>
    <col min="13570" max="13570" width="6.5703125" customWidth="1"/>
    <col min="13571" max="13571" width="8.5703125" customWidth="1"/>
    <col min="13572" max="13572" width="32.7109375" customWidth="1"/>
    <col min="13573" max="13573" width="12.42578125" customWidth="1"/>
    <col min="13574" max="13574" width="11.140625" customWidth="1"/>
    <col min="13575" max="13575" width="10" customWidth="1"/>
    <col min="13825" max="13825" width="5.140625" customWidth="1"/>
    <col min="13826" max="13826" width="6.5703125" customWidth="1"/>
    <col min="13827" max="13827" width="8.5703125" customWidth="1"/>
    <col min="13828" max="13828" width="32.7109375" customWidth="1"/>
    <col min="13829" max="13829" width="12.42578125" customWidth="1"/>
    <col min="13830" max="13830" width="11.140625" customWidth="1"/>
    <col min="13831" max="13831" width="10" customWidth="1"/>
    <col min="14081" max="14081" width="5.140625" customWidth="1"/>
    <col min="14082" max="14082" width="6.5703125" customWidth="1"/>
    <col min="14083" max="14083" width="8.5703125" customWidth="1"/>
    <col min="14084" max="14084" width="32.7109375" customWidth="1"/>
    <col min="14085" max="14085" width="12.42578125" customWidth="1"/>
    <col min="14086" max="14086" width="11.140625" customWidth="1"/>
    <col min="14087" max="14087" width="10" customWidth="1"/>
    <col min="14337" max="14337" width="5.140625" customWidth="1"/>
    <col min="14338" max="14338" width="6.5703125" customWidth="1"/>
    <col min="14339" max="14339" width="8.5703125" customWidth="1"/>
    <col min="14340" max="14340" width="32.7109375" customWidth="1"/>
    <col min="14341" max="14341" width="12.42578125" customWidth="1"/>
    <col min="14342" max="14342" width="11.140625" customWidth="1"/>
    <col min="14343" max="14343" width="10" customWidth="1"/>
    <col min="14593" max="14593" width="5.140625" customWidth="1"/>
    <col min="14594" max="14594" width="6.5703125" customWidth="1"/>
    <col min="14595" max="14595" width="8.5703125" customWidth="1"/>
    <col min="14596" max="14596" width="32.7109375" customWidth="1"/>
    <col min="14597" max="14597" width="12.42578125" customWidth="1"/>
    <col min="14598" max="14598" width="11.140625" customWidth="1"/>
    <col min="14599" max="14599" width="10" customWidth="1"/>
    <col min="14849" max="14849" width="5.140625" customWidth="1"/>
    <col min="14850" max="14850" width="6.5703125" customWidth="1"/>
    <col min="14851" max="14851" width="8.5703125" customWidth="1"/>
    <col min="14852" max="14852" width="32.7109375" customWidth="1"/>
    <col min="14853" max="14853" width="12.42578125" customWidth="1"/>
    <col min="14854" max="14854" width="11.140625" customWidth="1"/>
    <col min="14855" max="14855" width="10" customWidth="1"/>
    <col min="15105" max="15105" width="5.140625" customWidth="1"/>
    <col min="15106" max="15106" width="6.5703125" customWidth="1"/>
    <col min="15107" max="15107" width="8.5703125" customWidth="1"/>
    <col min="15108" max="15108" width="32.7109375" customWidth="1"/>
    <col min="15109" max="15109" width="12.42578125" customWidth="1"/>
    <col min="15110" max="15110" width="11.140625" customWidth="1"/>
    <col min="15111" max="15111" width="10" customWidth="1"/>
    <col min="15361" max="15361" width="5.140625" customWidth="1"/>
    <col min="15362" max="15362" width="6.5703125" customWidth="1"/>
    <col min="15363" max="15363" width="8.5703125" customWidth="1"/>
    <col min="15364" max="15364" width="32.7109375" customWidth="1"/>
    <col min="15365" max="15365" width="12.42578125" customWidth="1"/>
    <col min="15366" max="15366" width="11.140625" customWidth="1"/>
    <col min="15367" max="15367" width="10" customWidth="1"/>
    <col min="15617" max="15617" width="5.140625" customWidth="1"/>
    <col min="15618" max="15618" width="6.5703125" customWidth="1"/>
    <col min="15619" max="15619" width="8.5703125" customWidth="1"/>
    <col min="15620" max="15620" width="32.7109375" customWidth="1"/>
    <col min="15621" max="15621" width="12.42578125" customWidth="1"/>
    <col min="15622" max="15622" width="11.140625" customWidth="1"/>
    <col min="15623" max="15623" width="10" customWidth="1"/>
    <col min="15873" max="15873" width="5.140625" customWidth="1"/>
    <col min="15874" max="15874" width="6.5703125" customWidth="1"/>
    <col min="15875" max="15875" width="8.5703125" customWidth="1"/>
    <col min="15876" max="15876" width="32.7109375" customWidth="1"/>
    <col min="15877" max="15877" width="12.42578125" customWidth="1"/>
    <col min="15878" max="15878" width="11.140625" customWidth="1"/>
    <col min="15879" max="15879" width="10" customWidth="1"/>
    <col min="16129" max="16129" width="5.140625" customWidth="1"/>
    <col min="16130" max="16130" width="6.5703125" customWidth="1"/>
    <col min="16131" max="16131" width="8.5703125" customWidth="1"/>
    <col min="16132" max="16132" width="32.7109375" customWidth="1"/>
    <col min="16133" max="16133" width="12.42578125" customWidth="1"/>
    <col min="16134" max="16134" width="11.140625" customWidth="1"/>
    <col min="16135" max="16135" width="10" customWidth="1"/>
  </cols>
  <sheetData>
    <row r="1" spans="1:10" x14ac:dyDescent="0.25">
      <c r="G1" s="49" t="s">
        <v>256</v>
      </c>
    </row>
    <row r="2" spans="1:10" hidden="1" x14ac:dyDescent="0.25"/>
    <row r="3" spans="1:10" hidden="1" x14ac:dyDescent="0.25">
      <c r="A3" s="10"/>
      <c r="B3" s="10"/>
      <c r="C3" s="10"/>
      <c r="D3" s="50"/>
      <c r="E3" s="50"/>
      <c r="F3" s="51"/>
      <c r="G3" s="52"/>
      <c r="H3" s="50"/>
      <c r="I3" s="8"/>
    </row>
    <row r="4" spans="1:10" hidden="1" x14ac:dyDescent="0.25">
      <c r="A4" s="10"/>
      <c r="B4" s="10"/>
      <c r="C4" s="10"/>
      <c r="D4" s="8"/>
      <c r="E4" s="8"/>
      <c r="F4" s="53"/>
      <c r="G4" s="52"/>
      <c r="H4" s="8"/>
      <c r="I4" s="8"/>
    </row>
    <row r="5" spans="1:10" ht="15.75" hidden="1" x14ac:dyDescent="0.25">
      <c r="A5" s="482"/>
      <c r="B5" s="482"/>
      <c r="C5" s="482"/>
      <c r="D5" s="482"/>
      <c r="E5" s="482"/>
      <c r="F5" s="482"/>
      <c r="G5" s="482"/>
      <c r="H5" s="482"/>
      <c r="I5" s="482"/>
      <c r="J5" s="482"/>
    </row>
    <row r="6" spans="1:10" hidden="1" x14ac:dyDescent="0.25">
      <c r="H6" s="54"/>
      <c r="I6" s="54"/>
      <c r="J6" s="55"/>
    </row>
    <row r="7" spans="1:10" hidden="1" x14ac:dyDescent="0.25">
      <c r="H7" s="483"/>
      <c r="I7" s="483"/>
      <c r="J7" s="56"/>
    </row>
    <row r="8" spans="1:10" ht="37.15" customHeight="1" x14ac:dyDescent="0.25">
      <c r="A8" s="460" t="s">
        <v>257</v>
      </c>
      <c r="B8" s="460"/>
      <c r="C8" s="460"/>
      <c r="D8" s="460"/>
      <c r="E8" s="460"/>
      <c r="F8" s="460"/>
      <c r="G8" s="460"/>
      <c r="H8" s="57"/>
      <c r="I8" s="57"/>
      <c r="J8" s="56"/>
    </row>
    <row r="9" spans="1:10" ht="15.75" x14ac:dyDescent="0.25">
      <c r="A9" s="42"/>
      <c r="B9" s="42"/>
      <c r="C9" s="42"/>
      <c r="D9" s="42"/>
      <c r="E9" s="42"/>
      <c r="F9" s="42"/>
      <c r="G9" s="42"/>
      <c r="H9" s="57"/>
      <c r="I9" s="57"/>
      <c r="J9" s="56"/>
    </row>
    <row r="10" spans="1:10" ht="15.75" x14ac:dyDescent="0.25">
      <c r="A10" s="42"/>
      <c r="B10" s="42"/>
      <c r="C10" s="42"/>
      <c r="D10" s="42"/>
      <c r="E10" s="42"/>
      <c r="F10" s="42"/>
      <c r="G10" s="49"/>
      <c r="H10" s="57"/>
      <c r="I10" s="57"/>
      <c r="J10" s="56"/>
    </row>
    <row r="11" spans="1:10" x14ac:dyDescent="0.25">
      <c r="D11" s="10"/>
      <c r="E11" s="10"/>
      <c r="F11" s="43"/>
      <c r="G11" s="58"/>
      <c r="H11" s="59"/>
      <c r="I11" s="59"/>
      <c r="J11" s="60"/>
    </row>
    <row r="12" spans="1:10" x14ac:dyDescent="0.25">
      <c r="A12" s="461" t="s">
        <v>201</v>
      </c>
      <c r="B12" s="461" t="s">
        <v>2</v>
      </c>
      <c r="C12" s="461" t="s">
        <v>64</v>
      </c>
      <c r="D12" s="484" t="s">
        <v>254</v>
      </c>
      <c r="E12" s="485"/>
      <c r="F12" s="70"/>
      <c r="G12" s="491"/>
      <c r="H12" s="61"/>
      <c r="I12" s="61"/>
      <c r="J12" s="62"/>
    </row>
    <row r="13" spans="1:10" ht="25.5" x14ac:dyDescent="0.25">
      <c r="A13" s="461"/>
      <c r="B13" s="461"/>
      <c r="C13" s="461"/>
      <c r="D13" s="484"/>
      <c r="E13" s="486"/>
      <c r="F13" s="71" t="s">
        <v>258</v>
      </c>
      <c r="G13" s="492"/>
      <c r="H13" s="54"/>
      <c r="I13" s="54"/>
      <c r="J13" s="63"/>
    </row>
    <row r="14" spans="1:10" x14ac:dyDescent="0.25">
      <c r="A14" s="461"/>
      <c r="B14" s="461"/>
      <c r="C14" s="461"/>
      <c r="D14" s="484"/>
      <c r="E14" s="487"/>
      <c r="F14" s="72"/>
      <c r="G14" s="493"/>
      <c r="H14" s="61"/>
      <c r="I14" s="61"/>
      <c r="J14" s="62"/>
    </row>
    <row r="15" spans="1:10" x14ac:dyDescent="0.25">
      <c r="A15" s="73"/>
      <c r="B15" s="73"/>
      <c r="C15" s="73"/>
      <c r="D15" s="74"/>
      <c r="E15" s="65" t="s">
        <v>5</v>
      </c>
      <c r="F15" s="66" t="s">
        <v>6</v>
      </c>
      <c r="G15" s="67" t="s">
        <v>66</v>
      </c>
      <c r="H15" s="61"/>
      <c r="I15" s="61"/>
      <c r="J15" s="62"/>
    </row>
    <row r="16" spans="1:10" s="44" customFormat="1" ht="25.5" x14ac:dyDescent="0.2">
      <c r="A16" s="89"/>
      <c r="B16" s="89"/>
      <c r="C16" s="89"/>
      <c r="D16" s="75" t="s">
        <v>259</v>
      </c>
      <c r="E16" s="45">
        <f>SUM(E18:E22)</f>
        <v>677800.58</v>
      </c>
      <c r="F16" s="45">
        <f>SUM(F18:F22)</f>
        <v>669661.99</v>
      </c>
      <c r="G16" s="45">
        <f>F16/E16*100</f>
        <v>98.799264822110359</v>
      </c>
      <c r="H16" s="68"/>
      <c r="I16" s="68"/>
      <c r="J16" s="69"/>
    </row>
    <row r="17" spans="1:10" s="46" customFormat="1" ht="12.75" hidden="1" x14ac:dyDescent="0.2">
      <c r="A17" s="90"/>
      <c r="B17" s="90"/>
      <c r="C17" s="90"/>
      <c r="D17" s="75"/>
      <c r="E17" s="94"/>
      <c r="F17" s="94"/>
      <c r="G17" s="94"/>
      <c r="H17" s="76"/>
      <c r="I17" s="76"/>
      <c r="J17" s="77"/>
    </row>
    <row r="18" spans="1:10" x14ac:dyDescent="0.25">
      <c r="A18" s="89">
        <v>1</v>
      </c>
      <c r="B18" s="100" t="s">
        <v>17</v>
      </c>
      <c r="C18" s="100" t="s">
        <v>76</v>
      </c>
      <c r="D18" s="103" t="s">
        <v>260</v>
      </c>
      <c r="E18" s="101">
        <v>603020.32999999996</v>
      </c>
      <c r="F18" s="47">
        <v>603020.32999999996</v>
      </c>
      <c r="G18" s="47">
        <f t="shared" ref="G18:G29" si="0">F18/E18*100</f>
        <v>100</v>
      </c>
      <c r="H18" s="54"/>
      <c r="I18" s="54"/>
      <c r="J18" s="63"/>
    </row>
    <row r="19" spans="1:10" x14ac:dyDescent="0.25">
      <c r="A19" s="89">
        <v>2</v>
      </c>
      <c r="B19" s="100" t="s">
        <v>17</v>
      </c>
      <c r="C19" s="100" t="s">
        <v>76</v>
      </c>
      <c r="D19" s="103" t="s">
        <v>260</v>
      </c>
      <c r="E19" s="101">
        <v>62804.25</v>
      </c>
      <c r="F19" s="47">
        <v>57653.42</v>
      </c>
      <c r="G19" s="47">
        <f>F19/E19*100</f>
        <v>91.798596432566256</v>
      </c>
      <c r="H19" s="54"/>
      <c r="I19" s="54"/>
      <c r="J19" s="63"/>
    </row>
    <row r="20" spans="1:10" x14ac:dyDescent="0.25">
      <c r="A20" s="89">
        <v>3</v>
      </c>
      <c r="B20" s="100" t="s">
        <v>20</v>
      </c>
      <c r="C20" s="100" t="s">
        <v>95</v>
      </c>
      <c r="D20" s="103" t="s">
        <v>260</v>
      </c>
      <c r="E20" s="101">
        <v>5000</v>
      </c>
      <c r="F20" s="47">
        <v>5000</v>
      </c>
      <c r="G20" s="47">
        <f t="shared" si="0"/>
        <v>100</v>
      </c>
      <c r="H20" s="54"/>
      <c r="I20" s="54"/>
      <c r="J20" s="63"/>
    </row>
    <row r="21" spans="1:10" x14ac:dyDescent="0.25">
      <c r="A21" s="89">
        <v>4</v>
      </c>
      <c r="B21" s="100" t="s">
        <v>49</v>
      </c>
      <c r="C21" s="100" t="s">
        <v>125</v>
      </c>
      <c r="D21" s="103" t="s">
        <v>279</v>
      </c>
      <c r="E21" s="101">
        <v>4476</v>
      </c>
      <c r="F21" s="47">
        <v>3988.24</v>
      </c>
      <c r="G21" s="47">
        <f t="shared" si="0"/>
        <v>89.102770330652362</v>
      </c>
      <c r="H21" s="54"/>
      <c r="I21" s="54"/>
      <c r="J21" s="63"/>
    </row>
    <row r="22" spans="1:10" ht="25.5" x14ac:dyDescent="0.25">
      <c r="A22" s="89">
        <v>5</v>
      </c>
      <c r="B22" s="232">
        <v>851</v>
      </c>
      <c r="C22" s="232">
        <v>85195</v>
      </c>
      <c r="D22" s="99" t="s">
        <v>376</v>
      </c>
      <c r="E22" s="102">
        <v>2500</v>
      </c>
      <c r="F22" s="47">
        <v>0</v>
      </c>
      <c r="G22" s="47">
        <f>F22/E22*100</f>
        <v>0</v>
      </c>
      <c r="H22" s="54"/>
      <c r="I22" s="54"/>
      <c r="J22" s="63"/>
    </row>
    <row r="23" spans="1:10" s="46" customFormat="1" ht="38.25" x14ac:dyDescent="0.2">
      <c r="A23" s="90"/>
      <c r="B23" s="91"/>
      <c r="C23" s="91"/>
      <c r="D23" s="75" t="s">
        <v>301</v>
      </c>
      <c r="E23" s="45">
        <f>SUM(E24:E31)</f>
        <v>860265</v>
      </c>
      <c r="F23" s="45">
        <f>SUM(F24:F31)</f>
        <v>312265</v>
      </c>
      <c r="G23" s="45">
        <f t="shared" si="0"/>
        <v>36.298698656809236</v>
      </c>
      <c r="H23" s="76"/>
      <c r="I23" s="76"/>
      <c r="J23" s="78"/>
    </row>
    <row r="24" spans="1:10" s="48" customFormat="1" ht="12.75" x14ac:dyDescent="0.2">
      <c r="A24" s="89">
        <v>1</v>
      </c>
      <c r="B24" s="232">
        <v>754</v>
      </c>
      <c r="C24" s="232">
        <v>75412</v>
      </c>
      <c r="D24" s="99" t="s">
        <v>377</v>
      </c>
      <c r="E24" s="102">
        <v>8000</v>
      </c>
      <c r="F24" s="47">
        <v>8000</v>
      </c>
      <c r="G24" s="47">
        <f t="shared" si="0"/>
        <v>100</v>
      </c>
      <c r="H24" s="79"/>
      <c r="I24" s="79"/>
      <c r="J24" s="80"/>
    </row>
    <row r="25" spans="1:10" s="48" customFormat="1" ht="51" x14ac:dyDescent="0.2">
      <c r="A25" s="89">
        <v>2</v>
      </c>
      <c r="B25" s="232">
        <v>754</v>
      </c>
      <c r="C25" s="232">
        <v>75412</v>
      </c>
      <c r="D25" s="99" t="s">
        <v>378</v>
      </c>
      <c r="E25" s="102">
        <v>9265</v>
      </c>
      <c r="F25" s="47">
        <v>9265</v>
      </c>
      <c r="G25" s="47">
        <f t="shared" si="0"/>
        <v>100</v>
      </c>
      <c r="H25" s="79"/>
      <c r="I25" s="79"/>
      <c r="J25" s="80"/>
    </row>
    <row r="26" spans="1:10" s="48" customFormat="1" ht="25.5" x14ac:dyDescent="0.2">
      <c r="A26" s="89">
        <v>3</v>
      </c>
      <c r="B26" s="232">
        <v>754</v>
      </c>
      <c r="C26" s="232">
        <v>75412</v>
      </c>
      <c r="D26" s="99" t="s">
        <v>379</v>
      </c>
      <c r="E26" s="102">
        <v>500000</v>
      </c>
      <c r="F26" s="47">
        <v>0</v>
      </c>
      <c r="G26" s="47">
        <f t="shared" si="0"/>
        <v>0</v>
      </c>
      <c r="H26" s="79"/>
      <c r="I26" s="79"/>
      <c r="J26" s="80"/>
    </row>
    <row r="27" spans="1:10" s="48" customFormat="1" ht="25.5" x14ac:dyDescent="0.2">
      <c r="A27" s="89">
        <v>4</v>
      </c>
      <c r="B27" s="232">
        <v>921</v>
      </c>
      <c r="C27" s="232">
        <v>92105</v>
      </c>
      <c r="D27" s="99" t="s">
        <v>262</v>
      </c>
      <c r="E27" s="102">
        <v>25000</v>
      </c>
      <c r="F27" s="47">
        <v>25000</v>
      </c>
      <c r="G27" s="47">
        <v>100</v>
      </c>
      <c r="H27" s="79"/>
      <c r="I27" s="79"/>
      <c r="J27" s="80"/>
    </row>
    <row r="28" spans="1:10" s="48" customFormat="1" ht="25.5" x14ac:dyDescent="0.2">
      <c r="A28" s="89">
        <v>5</v>
      </c>
      <c r="B28" s="232">
        <v>921</v>
      </c>
      <c r="C28" s="232">
        <v>92195</v>
      </c>
      <c r="D28" s="99" t="s">
        <v>263</v>
      </c>
      <c r="E28" s="102">
        <v>8000</v>
      </c>
      <c r="F28" s="47">
        <v>0</v>
      </c>
      <c r="G28" s="47">
        <f t="shared" si="0"/>
        <v>0</v>
      </c>
      <c r="H28" s="79"/>
      <c r="I28" s="79"/>
      <c r="J28" s="80"/>
    </row>
    <row r="29" spans="1:10" s="48" customFormat="1" ht="51" x14ac:dyDescent="0.2">
      <c r="A29" s="89">
        <v>6</v>
      </c>
      <c r="B29" s="232">
        <v>921</v>
      </c>
      <c r="C29" s="232">
        <v>92195</v>
      </c>
      <c r="D29" s="233" t="s">
        <v>380</v>
      </c>
      <c r="E29" s="102">
        <v>30000</v>
      </c>
      <c r="F29" s="47">
        <v>0</v>
      </c>
      <c r="G29" s="47">
        <f t="shared" si="0"/>
        <v>0</v>
      </c>
      <c r="H29" s="79"/>
      <c r="I29" s="79"/>
      <c r="J29" s="80"/>
    </row>
    <row r="30" spans="1:10" ht="19.899999999999999" customHeight="1" x14ac:dyDescent="0.25">
      <c r="A30" s="89">
        <v>7</v>
      </c>
      <c r="B30" s="232">
        <v>921</v>
      </c>
      <c r="C30" s="232">
        <v>92120</v>
      </c>
      <c r="D30" s="99" t="s">
        <v>163</v>
      </c>
      <c r="E30" s="102">
        <v>100000</v>
      </c>
      <c r="F30" s="47">
        <v>100000</v>
      </c>
      <c r="G30" s="47">
        <f>F30/E30*100</f>
        <v>100</v>
      </c>
      <c r="H30" s="54"/>
      <c r="I30" s="54"/>
      <c r="J30" s="37"/>
    </row>
    <row r="31" spans="1:10" ht="51" x14ac:dyDescent="0.25">
      <c r="A31" s="89">
        <v>8</v>
      </c>
      <c r="B31" s="232">
        <v>926</v>
      </c>
      <c r="C31" s="232">
        <v>92605</v>
      </c>
      <c r="D31" s="99" t="s">
        <v>307</v>
      </c>
      <c r="E31" s="102">
        <v>180000</v>
      </c>
      <c r="F31" s="47">
        <v>170000</v>
      </c>
      <c r="G31" s="47">
        <f>F31/E31*100</f>
        <v>94.444444444444443</v>
      </c>
      <c r="H31" s="54"/>
      <c r="I31" s="54"/>
      <c r="J31" s="37"/>
    </row>
    <row r="32" spans="1:10" x14ac:dyDescent="0.25">
      <c r="A32" s="479" t="s">
        <v>4</v>
      </c>
      <c r="B32" s="480"/>
      <c r="C32" s="480"/>
      <c r="D32" s="481"/>
      <c r="E32" s="234">
        <f>E16+E23</f>
        <v>1538065.58</v>
      </c>
      <c r="F32" s="95">
        <f>F16+F23</f>
        <v>981926.99</v>
      </c>
      <c r="G32" s="234">
        <f>F32/E32*100</f>
        <v>63.841685476116041</v>
      </c>
      <c r="H32" s="54"/>
      <c r="I32" s="54"/>
      <c r="J32" s="37"/>
    </row>
    <row r="37" spans="4:10" s="7" customFormat="1" x14ac:dyDescent="0.25">
      <c r="D37" s="81"/>
      <c r="E37" s="81"/>
      <c r="F37" s="81"/>
      <c r="G37" s="82"/>
      <c r="H37" s="83"/>
      <c r="I37" s="84"/>
      <c r="J37" s="85"/>
    </row>
  </sheetData>
  <mergeCells count="10">
    <mergeCell ref="A32:D32"/>
    <mergeCell ref="A5:J5"/>
    <mergeCell ref="H7:I7"/>
    <mergeCell ref="A8:G8"/>
    <mergeCell ref="A12:A14"/>
    <mergeCell ref="B12:B14"/>
    <mergeCell ref="C12:C14"/>
    <mergeCell ref="D12:D14"/>
    <mergeCell ref="E12:E14"/>
    <mergeCell ref="G12:G14"/>
  </mergeCells>
  <pageMargins left="0.7" right="0.7" top="0.75" bottom="0.75" header="0.3" footer="0.3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18"/>
  <sheetViews>
    <sheetView zoomScaleNormal="100" workbookViewId="0">
      <selection activeCell="E46" sqref="E46"/>
    </sheetView>
  </sheetViews>
  <sheetFormatPr defaultRowHeight="12" x14ac:dyDescent="0.2"/>
  <cols>
    <col min="1" max="1" width="9.28515625" style="120" bestFit="1" customWidth="1"/>
    <col min="2" max="2" width="50.85546875" style="120" customWidth="1"/>
    <col min="3" max="4" width="18.28515625" style="120" customWidth="1"/>
    <col min="5" max="5" width="21" style="120" customWidth="1"/>
    <col min="6" max="256" width="9.140625" style="120"/>
    <col min="257" max="257" width="9.28515625" style="120" bestFit="1" customWidth="1"/>
    <col min="258" max="258" width="50.85546875" style="120" customWidth="1"/>
    <col min="259" max="260" width="18.28515625" style="120" customWidth="1"/>
    <col min="261" max="261" width="21" style="120" customWidth="1"/>
    <col min="262" max="512" width="9.140625" style="120"/>
    <col min="513" max="513" width="9.28515625" style="120" bestFit="1" customWidth="1"/>
    <col min="514" max="514" width="50.85546875" style="120" customWidth="1"/>
    <col min="515" max="516" width="18.28515625" style="120" customWidth="1"/>
    <col min="517" max="517" width="21" style="120" customWidth="1"/>
    <col min="518" max="768" width="9.140625" style="120"/>
    <col min="769" max="769" width="9.28515625" style="120" bestFit="1" customWidth="1"/>
    <col min="770" max="770" width="50.85546875" style="120" customWidth="1"/>
    <col min="771" max="772" width="18.28515625" style="120" customWidth="1"/>
    <col min="773" max="773" width="21" style="120" customWidth="1"/>
    <col min="774" max="1024" width="9.140625" style="120"/>
    <col min="1025" max="1025" width="9.28515625" style="120" bestFit="1" customWidth="1"/>
    <col min="1026" max="1026" width="50.85546875" style="120" customWidth="1"/>
    <col min="1027" max="1028" width="18.28515625" style="120" customWidth="1"/>
    <col min="1029" max="1029" width="21" style="120" customWidth="1"/>
    <col min="1030" max="1280" width="9.140625" style="120"/>
    <col min="1281" max="1281" width="9.28515625" style="120" bestFit="1" customWidth="1"/>
    <col min="1282" max="1282" width="50.85546875" style="120" customWidth="1"/>
    <col min="1283" max="1284" width="18.28515625" style="120" customWidth="1"/>
    <col min="1285" max="1285" width="21" style="120" customWidth="1"/>
    <col min="1286" max="1536" width="9.140625" style="120"/>
    <col min="1537" max="1537" width="9.28515625" style="120" bestFit="1" customWidth="1"/>
    <col min="1538" max="1538" width="50.85546875" style="120" customWidth="1"/>
    <col min="1539" max="1540" width="18.28515625" style="120" customWidth="1"/>
    <col min="1541" max="1541" width="21" style="120" customWidth="1"/>
    <col min="1542" max="1792" width="9.140625" style="120"/>
    <col min="1793" max="1793" width="9.28515625" style="120" bestFit="1" customWidth="1"/>
    <col min="1794" max="1794" width="50.85546875" style="120" customWidth="1"/>
    <col min="1795" max="1796" width="18.28515625" style="120" customWidth="1"/>
    <col min="1797" max="1797" width="21" style="120" customWidth="1"/>
    <col min="1798" max="2048" width="9.140625" style="120"/>
    <col min="2049" max="2049" width="9.28515625" style="120" bestFit="1" customWidth="1"/>
    <col min="2050" max="2050" width="50.85546875" style="120" customWidth="1"/>
    <col min="2051" max="2052" width="18.28515625" style="120" customWidth="1"/>
    <col min="2053" max="2053" width="21" style="120" customWidth="1"/>
    <col min="2054" max="2304" width="9.140625" style="120"/>
    <col min="2305" max="2305" width="9.28515625" style="120" bestFit="1" customWidth="1"/>
    <col min="2306" max="2306" width="50.85546875" style="120" customWidth="1"/>
    <col min="2307" max="2308" width="18.28515625" style="120" customWidth="1"/>
    <col min="2309" max="2309" width="21" style="120" customWidth="1"/>
    <col min="2310" max="2560" width="9.140625" style="120"/>
    <col min="2561" max="2561" width="9.28515625" style="120" bestFit="1" customWidth="1"/>
    <col min="2562" max="2562" width="50.85546875" style="120" customWidth="1"/>
    <col min="2563" max="2564" width="18.28515625" style="120" customWidth="1"/>
    <col min="2565" max="2565" width="21" style="120" customWidth="1"/>
    <col min="2566" max="2816" width="9.140625" style="120"/>
    <col min="2817" max="2817" width="9.28515625" style="120" bestFit="1" customWidth="1"/>
    <col min="2818" max="2818" width="50.85546875" style="120" customWidth="1"/>
    <col min="2819" max="2820" width="18.28515625" style="120" customWidth="1"/>
    <col min="2821" max="2821" width="21" style="120" customWidth="1"/>
    <col min="2822" max="3072" width="9.140625" style="120"/>
    <col min="3073" max="3073" width="9.28515625" style="120" bestFit="1" customWidth="1"/>
    <col min="3074" max="3074" width="50.85546875" style="120" customWidth="1"/>
    <col min="3075" max="3076" width="18.28515625" style="120" customWidth="1"/>
    <col min="3077" max="3077" width="21" style="120" customWidth="1"/>
    <col min="3078" max="3328" width="9.140625" style="120"/>
    <col min="3329" max="3329" width="9.28515625" style="120" bestFit="1" customWidth="1"/>
    <col min="3330" max="3330" width="50.85546875" style="120" customWidth="1"/>
    <col min="3331" max="3332" width="18.28515625" style="120" customWidth="1"/>
    <col min="3333" max="3333" width="21" style="120" customWidth="1"/>
    <col min="3334" max="3584" width="9.140625" style="120"/>
    <col min="3585" max="3585" width="9.28515625" style="120" bestFit="1" customWidth="1"/>
    <col min="3586" max="3586" width="50.85546875" style="120" customWidth="1"/>
    <col min="3587" max="3588" width="18.28515625" style="120" customWidth="1"/>
    <col min="3589" max="3589" width="21" style="120" customWidth="1"/>
    <col min="3590" max="3840" width="9.140625" style="120"/>
    <col min="3841" max="3841" width="9.28515625" style="120" bestFit="1" customWidth="1"/>
    <col min="3842" max="3842" width="50.85546875" style="120" customWidth="1"/>
    <col min="3843" max="3844" width="18.28515625" style="120" customWidth="1"/>
    <col min="3845" max="3845" width="21" style="120" customWidth="1"/>
    <col min="3846" max="4096" width="9.140625" style="120"/>
    <col min="4097" max="4097" width="9.28515625" style="120" bestFit="1" customWidth="1"/>
    <col min="4098" max="4098" width="50.85546875" style="120" customWidth="1"/>
    <col min="4099" max="4100" width="18.28515625" style="120" customWidth="1"/>
    <col min="4101" max="4101" width="21" style="120" customWidth="1"/>
    <col min="4102" max="4352" width="9.140625" style="120"/>
    <col min="4353" max="4353" width="9.28515625" style="120" bestFit="1" customWidth="1"/>
    <col min="4354" max="4354" width="50.85546875" style="120" customWidth="1"/>
    <col min="4355" max="4356" width="18.28515625" style="120" customWidth="1"/>
    <col min="4357" max="4357" width="21" style="120" customWidth="1"/>
    <col min="4358" max="4608" width="9.140625" style="120"/>
    <col min="4609" max="4609" width="9.28515625" style="120" bestFit="1" customWidth="1"/>
    <col min="4610" max="4610" width="50.85546875" style="120" customWidth="1"/>
    <col min="4611" max="4612" width="18.28515625" style="120" customWidth="1"/>
    <col min="4613" max="4613" width="21" style="120" customWidth="1"/>
    <col min="4614" max="4864" width="9.140625" style="120"/>
    <col min="4865" max="4865" width="9.28515625" style="120" bestFit="1" customWidth="1"/>
    <col min="4866" max="4866" width="50.85546875" style="120" customWidth="1"/>
    <col min="4867" max="4868" width="18.28515625" style="120" customWidth="1"/>
    <col min="4869" max="4869" width="21" style="120" customWidth="1"/>
    <col min="4870" max="5120" width="9.140625" style="120"/>
    <col min="5121" max="5121" width="9.28515625" style="120" bestFit="1" customWidth="1"/>
    <col min="5122" max="5122" width="50.85546875" style="120" customWidth="1"/>
    <col min="5123" max="5124" width="18.28515625" style="120" customWidth="1"/>
    <col min="5125" max="5125" width="21" style="120" customWidth="1"/>
    <col min="5126" max="5376" width="9.140625" style="120"/>
    <col min="5377" max="5377" width="9.28515625" style="120" bestFit="1" customWidth="1"/>
    <col min="5378" max="5378" width="50.85546875" style="120" customWidth="1"/>
    <col min="5379" max="5380" width="18.28515625" style="120" customWidth="1"/>
    <col min="5381" max="5381" width="21" style="120" customWidth="1"/>
    <col min="5382" max="5632" width="9.140625" style="120"/>
    <col min="5633" max="5633" width="9.28515625" style="120" bestFit="1" customWidth="1"/>
    <col min="5634" max="5634" width="50.85546875" style="120" customWidth="1"/>
    <col min="5635" max="5636" width="18.28515625" style="120" customWidth="1"/>
    <col min="5637" max="5637" width="21" style="120" customWidth="1"/>
    <col min="5638" max="5888" width="9.140625" style="120"/>
    <col min="5889" max="5889" width="9.28515625" style="120" bestFit="1" customWidth="1"/>
    <col min="5890" max="5890" width="50.85546875" style="120" customWidth="1"/>
    <col min="5891" max="5892" width="18.28515625" style="120" customWidth="1"/>
    <col min="5893" max="5893" width="21" style="120" customWidth="1"/>
    <col min="5894" max="6144" width="9.140625" style="120"/>
    <col min="6145" max="6145" width="9.28515625" style="120" bestFit="1" customWidth="1"/>
    <col min="6146" max="6146" width="50.85546875" style="120" customWidth="1"/>
    <col min="6147" max="6148" width="18.28515625" style="120" customWidth="1"/>
    <col min="6149" max="6149" width="21" style="120" customWidth="1"/>
    <col min="6150" max="6400" width="9.140625" style="120"/>
    <col min="6401" max="6401" width="9.28515625" style="120" bestFit="1" customWidth="1"/>
    <col min="6402" max="6402" width="50.85546875" style="120" customWidth="1"/>
    <col min="6403" max="6404" width="18.28515625" style="120" customWidth="1"/>
    <col min="6405" max="6405" width="21" style="120" customWidth="1"/>
    <col min="6406" max="6656" width="9.140625" style="120"/>
    <col min="6657" max="6657" width="9.28515625" style="120" bestFit="1" customWidth="1"/>
    <col min="6658" max="6658" width="50.85546875" style="120" customWidth="1"/>
    <col min="6659" max="6660" width="18.28515625" style="120" customWidth="1"/>
    <col min="6661" max="6661" width="21" style="120" customWidth="1"/>
    <col min="6662" max="6912" width="9.140625" style="120"/>
    <col min="6913" max="6913" width="9.28515625" style="120" bestFit="1" customWidth="1"/>
    <col min="6914" max="6914" width="50.85546875" style="120" customWidth="1"/>
    <col min="6915" max="6916" width="18.28515625" style="120" customWidth="1"/>
    <col min="6917" max="6917" width="21" style="120" customWidth="1"/>
    <col min="6918" max="7168" width="9.140625" style="120"/>
    <col min="7169" max="7169" width="9.28515625" style="120" bestFit="1" customWidth="1"/>
    <col min="7170" max="7170" width="50.85546875" style="120" customWidth="1"/>
    <col min="7171" max="7172" width="18.28515625" style="120" customWidth="1"/>
    <col min="7173" max="7173" width="21" style="120" customWidth="1"/>
    <col min="7174" max="7424" width="9.140625" style="120"/>
    <col min="7425" max="7425" width="9.28515625" style="120" bestFit="1" customWidth="1"/>
    <col min="7426" max="7426" width="50.85546875" style="120" customWidth="1"/>
    <col min="7427" max="7428" width="18.28515625" style="120" customWidth="1"/>
    <col min="7429" max="7429" width="21" style="120" customWidth="1"/>
    <col min="7430" max="7680" width="9.140625" style="120"/>
    <col min="7681" max="7681" width="9.28515625" style="120" bestFit="1" customWidth="1"/>
    <col min="7682" max="7682" width="50.85546875" style="120" customWidth="1"/>
    <col min="7683" max="7684" width="18.28515625" style="120" customWidth="1"/>
    <col min="7685" max="7685" width="21" style="120" customWidth="1"/>
    <col min="7686" max="7936" width="9.140625" style="120"/>
    <col min="7937" max="7937" width="9.28515625" style="120" bestFit="1" customWidth="1"/>
    <col min="7938" max="7938" width="50.85546875" style="120" customWidth="1"/>
    <col min="7939" max="7940" width="18.28515625" style="120" customWidth="1"/>
    <col min="7941" max="7941" width="21" style="120" customWidth="1"/>
    <col min="7942" max="8192" width="9.140625" style="120"/>
    <col min="8193" max="8193" width="9.28515625" style="120" bestFit="1" customWidth="1"/>
    <col min="8194" max="8194" width="50.85546875" style="120" customWidth="1"/>
    <col min="8195" max="8196" width="18.28515625" style="120" customWidth="1"/>
    <col min="8197" max="8197" width="21" style="120" customWidth="1"/>
    <col min="8198" max="8448" width="9.140625" style="120"/>
    <col min="8449" max="8449" width="9.28515625" style="120" bestFit="1" customWidth="1"/>
    <col min="8450" max="8450" width="50.85546875" style="120" customWidth="1"/>
    <col min="8451" max="8452" width="18.28515625" style="120" customWidth="1"/>
    <col min="8453" max="8453" width="21" style="120" customWidth="1"/>
    <col min="8454" max="8704" width="9.140625" style="120"/>
    <col min="8705" max="8705" width="9.28515625" style="120" bestFit="1" customWidth="1"/>
    <col min="8706" max="8706" width="50.85546875" style="120" customWidth="1"/>
    <col min="8707" max="8708" width="18.28515625" style="120" customWidth="1"/>
    <col min="8709" max="8709" width="21" style="120" customWidth="1"/>
    <col min="8710" max="8960" width="9.140625" style="120"/>
    <col min="8961" max="8961" width="9.28515625" style="120" bestFit="1" customWidth="1"/>
    <col min="8962" max="8962" width="50.85546875" style="120" customWidth="1"/>
    <col min="8963" max="8964" width="18.28515625" style="120" customWidth="1"/>
    <col min="8965" max="8965" width="21" style="120" customWidth="1"/>
    <col min="8966" max="9216" width="9.140625" style="120"/>
    <col min="9217" max="9217" width="9.28515625" style="120" bestFit="1" customWidth="1"/>
    <col min="9218" max="9218" width="50.85546875" style="120" customWidth="1"/>
    <col min="9219" max="9220" width="18.28515625" style="120" customWidth="1"/>
    <col min="9221" max="9221" width="21" style="120" customWidth="1"/>
    <col min="9222" max="9472" width="9.140625" style="120"/>
    <col min="9473" max="9473" width="9.28515625" style="120" bestFit="1" customWidth="1"/>
    <col min="9474" max="9474" width="50.85546875" style="120" customWidth="1"/>
    <col min="9475" max="9476" width="18.28515625" style="120" customWidth="1"/>
    <col min="9477" max="9477" width="21" style="120" customWidth="1"/>
    <col min="9478" max="9728" width="9.140625" style="120"/>
    <col min="9729" max="9729" width="9.28515625" style="120" bestFit="1" customWidth="1"/>
    <col min="9730" max="9730" width="50.85546875" style="120" customWidth="1"/>
    <col min="9731" max="9732" width="18.28515625" style="120" customWidth="1"/>
    <col min="9733" max="9733" width="21" style="120" customWidth="1"/>
    <col min="9734" max="9984" width="9.140625" style="120"/>
    <col min="9985" max="9985" width="9.28515625" style="120" bestFit="1" customWidth="1"/>
    <col min="9986" max="9986" width="50.85546875" style="120" customWidth="1"/>
    <col min="9987" max="9988" width="18.28515625" style="120" customWidth="1"/>
    <col min="9989" max="9989" width="21" style="120" customWidth="1"/>
    <col min="9990" max="10240" width="9.140625" style="120"/>
    <col min="10241" max="10241" width="9.28515625" style="120" bestFit="1" customWidth="1"/>
    <col min="10242" max="10242" width="50.85546875" style="120" customWidth="1"/>
    <col min="10243" max="10244" width="18.28515625" style="120" customWidth="1"/>
    <col min="10245" max="10245" width="21" style="120" customWidth="1"/>
    <col min="10246" max="10496" width="9.140625" style="120"/>
    <col min="10497" max="10497" width="9.28515625" style="120" bestFit="1" customWidth="1"/>
    <col min="10498" max="10498" width="50.85546875" style="120" customWidth="1"/>
    <col min="10499" max="10500" width="18.28515625" style="120" customWidth="1"/>
    <col min="10501" max="10501" width="21" style="120" customWidth="1"/>
    <col min="10502" max="10752" width="9.140625" style="120"/>
    <col min="10753" max="10753" width="9.28515625" style="120" bestFit="1" customWidth="1"/>
    <col min="10754" max="10754" width="50.85546875" style="120" customWidth="1"/>
    <col min="10755" max="10756" width="18.28515625" style="120" customWidth="1"/>
    <col min="10757" max="10757" width="21" style="120" customWidth="1"/>
    <col min="10758" max="11008" width="9.140625" style="120"/>
    <col min="11009" max="11009" width="9.28515625" style="120" bestFit="1" customWidth="1"/>
    <col min="11010" max="11010" width="50.85546875" style="120" customWidth="1"/>
    <col min="11011" max="11012" width="18.28515625" style="120" customWidth="1"/>
    <col min="11013" max="11013" width="21" style="120" customWidth="1"/>
    <col min="11014" max="11264" width="9.140625" style="120"/>
    <col min="11265" max="11265" width="9.28515625" style="120" bestFit="1" customWidth="1"/>
    <col min="11266" max="11266" width="50.85546875" style="120" customWidth="1"/>
    <col min="11267" max="11268" width="18.28515625" style="120" customWidth="1"/>
    <col min="11269" max="11269" width="21" style="120" customWidth="1"/>
    <col min="11270" max="11520" width="9.140625" style="120"/>
    <col min="11521" max="11521" width="9.28515625" style="120" bestFit="1" customWidth="1"/>
    <col min="11522" max="11522" width="50.85546875" style="120" customWidth="1"/>
    <col min="11523" max="11524" width="18.28515625" style="120" customWidth="1"/>
    <col min="11525" max="11525" width="21" style="120" customWidth="1"/>
    <col min="11526" max="11776" width="9.140625" style="120"/>
    <col min="11777" max="11777" width="9.28515625" style="120" bestFit="1" customWidth="1"/>
    <col min="11778" max="11778" width="50.85546875" style="120" customWidth="1"/>
    <col min="11779" max="11780" width="18.28515625" style="120" customWidth="1"/>
    <col min="11781" max="11781" width="21" style="120" customWidth="1"/>
    <col min="11782" max="12032" width="9.140625" style="120"/>
    <col min="12033" max="12033" width="9.28515625" style="120" bestFit="1" customWidth="1"/>
    <col min="12034" max="12034" width="50.85546875" style="120" customWidth="1"/>
    <col min="12035" max="12036" width="18.28515625" style="120" customWidth="1"/>
    <col min="12037" max="12037" width="21" style="120" customWidth="1"/>
    <col min="12038" max="12288" width="9.140625" style="120"/>
    <col min="12289" max="12289" width="9.28515625" style="120" bestFit="1" customWidth="1"/>
    <col min="12290" max="12290" width="50.85546875" style="120" customWidth="1"/>
    <col min="12291" max="12292" width="18.28515625" style="120" customWidth="1"/>
    <col min="12293" max="12293" width="21" style="120" customWidth="1"/>
    <col min="12294" max="12544" width="9.140625" style="120"/>
    <col min="12545" max="12545" width="9.28515625" style="120" bestFit="1" customWidth="1"/>
    <col min="12546" max="12546" width="50.85546875" style="120" customWidth="1"/>
    <col min="12547" max="12548" width="18.28515625" style="120" customWidth="1"/>
    <col min="12549" max="12549" width="21" style="120" customWidth="1"/>
    <col min="12550" max="12800" width="9.140625" style="120"/>
    <col min="12801" max="12801" width="9.28515625" style="120" bestFit="1" customWidth="1"/>
    <col min="12802" max="12802" width="50.85546875" style="120" customWidth="1"/>
    <col min="12803" max="12804" width="18.28515625" style="120" customWidth="1"/>
    <col min="12805" max="12805" width="21" style="120" customWidth="1"/>
    <col min="12806" max="13056" width="9.140625" style="120"/>
    <col min="13057" max="13057" width="9.28515625" style="120" bestFit="1" customWidth="1"/>
    <col min="13058" max="13058" width="50.85546875" style="120" customWidth="1"/>
    <col min="13059" max="13060" width="18.28515625" style="120" customWidth="1"/>
    <col min="13061" max="13061" width="21" style="120" customWidth="1"/>
    <col min="13062" max="13312" width="9.140625" style="120"/>
    <col min="13313" max="13313" width="9.28515625" style="120" bestFit="1" customWidth="1"/>
    <col min="13314" max="13314" width="50.85546875" style="120" customWidth="1"/>
    <col min="13315" max="13316" width="18.28515625" style="120" customWidth="1"/>
    <col min="13317" max="13317" width="21" style="120" customWidth="1"/>
    <col min="13318" max="13568" width="9.140625" style="120"/>
    <col min="13569" max="13569" width="9.28515625" style="120" bestFit="1" customWidth="1"/>
    <col min="13570" max="13570" width="50.85546875" style="120" customWidth="1"/>
    <col min="13571" max="13572" width="18.28515625" style="120" customWidth="1"/>
    <col min="13573" max="13573" width="21" style="120" customWidth="1"/>
    <col min="13574" max="13824" width="9.140625" style="120"/>
    <col min="13825" max="13825" width="9.28515625" style="120" bestFit="1" customWidth="1"/>
    <col min="13826" max="13826" width="50.85546875" style="120" customWidth="1"/>
    <col min="13827" max="13828" width="18.28515625" style="120" customWidth="1"/>
    <col min="13829" max="13829" width="21" style="120" customWidth="1"/>
    <col min="13830" max="14080" width="9.140625" style="120"/>
    <col min="14081" max="14081" width="9.28515625" style="120" bestFit="1" customWidth="1"/>
    <col min="14082" max="14082" width="50.85546875" style="120" customWidth="1"/>
    <col min="14083" max="14084" width="18.28515625" style="120" customWidth="1"/>
    <col min="14085" max="14085" width="21" style="120" customWidth="1"/>
    <col min="14086" max="14336" width="9.140625" style="120"/>
    <col min="14337" max="14337" width="9.28515625" style="120" bestFit="1" customWidth="1"/>
    <col min="14338" max="14338" width="50.85546875" style="120" customWidth="1"/>
    <col min="14339" max="14340" width="18.28515625" style="120" customWidth="1"/>
    <col min="14341" max="14341" width="21" style="120" customWidth="1"/>
    <col min="14342" max="14592" width="9.140625" style="120"/>
    <col min="14593" max="14593" width="9.28515625" style="120" bestFit="1" customWidth="1"/>
    <col min="14594" max="14594" width="50.85546875" style="120" customWidth="1"/>
    <col min="14595" max="14596" width="18.28515625" style="120" customWidth="1"/>
    <col min="14597" max="14597" width="21" style="120" customWidth="1"/>
    <col min="14598" max="14848" width="9.140625" style="120"/>
    <col min="14849" max="14849" width="9.28515625" style="120" bestFit="1" customWidth="1"/>
    <col min="14850" max="14850" width="50.85546875" style="120" customWidth="1"/>
    <col min="14851" max="14852" width="18.28515625" style="120" customWidth="1"/>
    <col min="14853" max="14853" width="21" style="120" customWidth="1"/>
    <col min="14854" max="15104" width="9.140625" style="120"/>
    <col min="15105" max="15105" width="9.28515625" style="120" bestFit="1" customWidth="1"/>
    <col min="15106" max="15106" width="50.85546875" style="120" customWidth="1"/>
    <col min="15107" max="15108" width="18.28515625" style="120" customWidth="1"/>
    <col min="15109" max="15109" width="21" style="120" customWidth="1"/>
    <col min="15110" max="15360" width="9.140625" style="120"/>
    <col min="15361" max="15361" width="9.28515625" style="120" bestFit="1" customWidth="1"/>
    <col min="15362" max="15362" width="50.85546875" style="120" customWidth="1"/>
    <col min="15363" max="15364" width="18.28515625" style="120" customWidth="1"/>
    <col min="15365" max="15365" width="21" style="120" customWidth="1"/>
    <col min="15366" max="15616" width="9.140625" style="120"/>
    <col min="15617" max="15617" width="9.28515625" style="120" bestFit="1" customWidth="1"/>
    <col min="15618" max="15618" width="50.85546875" style="120" customWidth="1"/>
    <col min="15619" max="15620" width="18.28515625" style="120" customWidth="1"/>
    <col min="15621" max="15621" width="21" style="120" customWidth="1"/>
    <col min="15622" max="15872" width="9.140625" style="120"/>
    <col min="15873" max="15873" width="9.28515625" style="120" bestFit="1" customWidth="1"/>
    <col min="15874" max="15874" width="50.85546875" style="120" customWidth="1"/>
    <col min="15875" max="15876" width="18.28515625" style="120" customWidth="1"/>
    <col min="15877" max="15877" width="21" style="120" customWidth="1"/>
    <col min="15878" max="16128" width="9.140625" style="120"/>
    <col min="16129" max="16129" width="9.28515625" style="120" bestFit="1" customWidth="1"/>
    <col min="16130" max="16130" width="50.85546875" style="120" customWidth="1"/>
    <col min="16131" max="16132" width="18.28515625" style="120" customWidth="1"/>
    <col min="16133" max="16133" width="21" style="120" customWidth="1"/>
    <col min="16134" max="16384" width="9.140625" style="120"/>
  </cols>
  <sheetData>
    <row r="1" spans="1:8" x14ac:dyDescent="0.2">
      <c r="C1" s="118"/>
      <c r="D1" s="118"/>
      <c r="E1" s="118"/>
      <c r="F1" s="118" t="s">
        <v>264</v>
      </c>
      <c r="G1" s="118"/>
      <c r="H1" s="118"/>
    </row>
    <row r="2" spans="1:8" s="4" customFormat="1" x14ac:dyDescent="0.2">
      <c r="A2" s="496" t="s">
        <v>265</v>
      </c>
      <c r="B2" s="496"/>
      <c r="C2" s="496"/>
      <c r="D2" s="496"/>
      <c r="E2" s="496"/>
      <c r="F2" s="329"/>
      <c r="G2" s="329"/>
      <c r="H2" s="329"/>
    </row>
    <row r="3" spans="1:8" x14ac:dyDescent="0.2">
      <c r="C3" s="118"/>
      <c r="D3" s="118"/>
      <c r="E3" s="118"/>
      <c r="F3" s="118"/>
      <c r="G3" s="118"/>
      <c r="H3" s="118"/>
    </row>
    <row r="4" spans="1:8" x14ac:dyDescent="0.2">
      <c r="A4" s="424"/>
      <c r="B4" s="424"/>
      <c r="C4" s="424"/>
      <c r="D4" s="424"/>
      <c r="E4" s="424"/>
      <c r="F4" s="424"/>
      <c r="G4" s="424"/>
      <c r="H4" s="118"/>
    </row>
    <row r="5" spans="1:8" x14ac:dyDescent="0.2">
      <c r="A5" s="185"/>
      <c r="B5" s="185"/>
      <c r="C5" s="330"/>
      <c r="D5" s="330"/>
      <c r="E5" s="330"/>
      <c r="F5" s="330"/>
      <c r="G5" s="330"/>
      <c r="H5" s="118"/>
    </row>
    <row r="6" spans="1:8" x14ac:dyDescent="0.2">
      <c r="A6" s="183"/>
      <c r="B6" s="183"/>
      <c r="C6" s="291"/>
      <c r="D6" s="291"/>
      <c r="E6" s="291"/>
      <c r="F6" s="291"/>
      <c r="G6" s="291"/>
      <c r="H6" s="331"/>
    </row>
    <row r="7" spans="1:8" x14ac:dyDescent="0.2">
      <c r="A7" s="497" t="s">
        <v>201</v>
      </c>
      <c r="B7" s="450" t="s">
        <v>266</v>
      </c>
      <c r="C7" s="502" t="s">
        <v>5</v>
      </c>
      <c r="D7" s="502" t="s">
        <v>6</v>
      </c>
      <c r="E7" s="502" t="s">
        <v>204</v>
      </c>
      <c r="F7" s="494"/>
      <c r="G7" s="494"/>
      <c r="H7" s="494"/>
    </row>
    <row r="8" spans="1:8" x14ac:dyDescent="0.2">
      <c r="A8" s="498"/>
      <c r="B8" s="500"/>
      <c r="C8" s="502"/>
      <c r="D8" s="502"/>
      <c r="E8" s="502"/>
      <c r="F8" s="494"/>
      <c r="G8" s="332"/>
      <c r="H8" s="494"/>
    </row>
    <row r="9" spans="1:8" x14ac:dyDescent="0.2">
      <c r="A9" s="498"/>
      <c r="B9" s="500"/>
      <c r="C9" s="502"/>
      <c r="D9" s="502"/>
      <c r="E9" s="502"/>
      <c r="F9" s="494"/>
      <c r="G9" s="494"/>
      <c r="H9" s="494"/>
    </row>
    <row r="10" spans="1:8" x14ac:dyDescent="0.2">
      <c r="A10" s="499"/>
      <c r="B10" s="501"/>
      <c r="C10" s="502"/>
      <c r="D10" s="502"/>
      <c r="E10" s="502"/>
      <c r="F10" s="494"/>
      <c r="G10" s="494"/>
      <c r="H10" s="494"/>
    </row>
    <row r="11" spans="1:8" x14ac:dyDescent="0.2">
      <c r="A11" s="333">
        <v>1</v>
      </c>
      <c r="B11" s="333">
        <v>2</v>
      </c>
      <c r="C11" s="334">
        <v>3</v>
      </c>
      <c r="D11" s="334">
        <v>3</v>
      </c>
      <c r="E11" s="334">
        <v>3</v>
      </c>
      <c r="F11" s="335"/>
      <c r="G11" s="335"/>
      <c r="H11" s="335"/>
    </row>
    <row r="12" spans="1:8" s="306" customFormat="1" x14ac:dyDescent="0.2">
      <c r="A12" s="302">
        <v>1</v>
      </c>
      <c r="B12" s="336" t="s">
        <v>267</v>
      </c>
      <c r="C12" s="337">
        <v>275000</v>
      </c>
      <c r="D12" s="337">
        <v>275000</v>
      </c>
      <c r="E12" s="361">
        <f>D12/C12</f>
        <v>1</v>
      </c>
      <c r="F12" s="338"/>
      <c r="G12" s="338"/>
      <c r="H12" s="335"/>
    </row>
    <row r="13" spans="1:8" s="306" customFormat="1" x14ac:dyDescent="0.2">
      <c r="A13" s="333">
        <v>2</v>
      </c>
      <c r="B13" s="339" t="s">
        <v>268</v>
      </c>
      <c r="C13" s="337">
        <v>3904162</v>
      </c>
      <c r="D13" s="337">
        <v>4192723.63</v>
      </c>
      <c r="E13" s="361">
        <f t="shared" ref="E13:E15" si="0">D13/C13</f>
        <v>1.0739112849313117</v>
      </c>
      <c r="F13" s="338"/>
      <c r="G13" s="338"/>
      <c r="H13" s="335"/>
    </row>
    <row r="14" spans="1:8" s="306" customFormat="1" x14ac:dyDescent="0.2">
      <c r="A14" s="333">
        <v>3</v>
      </c>
      <c r="B14" s="339" t="s">
        <v>269</v>
      </c>
      <c r="C14" s="337">
        <v>3904162</v>
      </c>
      <c r="D14" s="337">
        <v>3995774.52</v>
      </c>
      <c r="E14" s="361">
        <f t="shared" si="0"/>
        <v>1.0234653480055387</v>
      </c>
      <c r="F14" s="338"/>
      <c r="G14" s="338"/>
      <c r="H14" s="335"/>
    </row>
    <row r="15" spans="1:8" s="306" customFormat="1" x14ac:dyDescent="0.2">
      <c r="A15" s="333">
        <v>4</v>
      </c>
      <c r="B15" s="339" t="s">
        <v>270</v>
      </c>
      <c r="C15" s="337">
        <v>275000</v>
      </c>
      <c r="D15" s="337">
        <v>275000</v>
      </c>
      <c r="E15" s="361">
        <f t="shared" si="0"/>
        <v>1</v>
      </c>
      <c r="F15" s="338"/>
      <c r="G15" s="338"/>
      <c r="H15" s="335"/>
    </row>
    <row r="16" spans="1:8" hidden="1" x14ac:dyDescent="0.2">
      <c r="A16" s="249"/>
      <c r="B16" s="340"/>
      <c r="C16" s="253"/>
      <c r="D16" s="253"/>
      <c r="E16" s="253"/>
      <c r="F16" s="341"/>
      <c r="G16" s="341"/>
      <c r="H16" s="342"/>
    </row>
    <row r="17" spans="1:8" hidden="1" x14ac:dyDescent="0.2">
      <c r="A17" s="343"/>
      <c r="B17" s="344"/>
      <c r="C17" s="345"/>
      <c r="D17" s="345"/>
      <c r="E17" s="345"/>
      <c r="F17" s="341"/>
      <c r="G17" s="341"/>
      <c r="H17" s="342"/>
    </row>
    <row r="18" spans="1:8" s="318" customFormat="1" x14ac:dyDescent="0.2">
      <c r="A18" s="495"/>
      <c r="B18" s="495"/>
      <c r="C18" s="346"/>
      <c r="D18" s="346"/>
      <c r="E18" s="346"/>
      <c r="F18" s="347"/>
      <c r="G18" s="347"/>
      <c r="H18" s="347"/>
    </row>
  </sheetData>
  <mergeCells count="12">
    <mergeCell ref="H7:H10"/>
    <mergeCell ref="F8:F10"/>
    <mergeCell ref="G9:G10"/>
    <mergeCell ref="A18:B18"/>
    <mergeCell ref="A2:E2"/>
    <mergeCell ref="A4:G4"/>
    <mergeCell ref="A7:A10"/>
    <mergeCell ref="B7:B10"/>
    <mergeCell ref="C7:C10"/>
    <mergeCell ref="D7:D10"/>
    <mergeCell ref="E7:E10"/>
    <mergeCell ref="F7:G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5</vt:i4>
      </vt:variant>
    </vt:vector>
  </HeadingPairs>
  <TitlesOfParts>
    <vt:vector size="16" baseType="lpstr">
      <vt:lpstr>Zał. Nr 1</vt:lpstr>
      <vt:lpstr>Zał. Nr 2</vt:lpstr>
      <vt:lpstr>Zał. Nr 2a</vt:lpstr>
      <vt:lpstr>Zał. Nr 2b</vt:lpstr>
      <vt:lpstr>Zał. Nr 3</vt:lpstr>
      <vt:lpstr>Zał. Nr 4</vt:lpstr>
      <vt:lpstr>Zał. Nr 5</vt:lpstr>
      <vt:lpstr>Zał. Nr 6</vt:lpstr>
      <vt:lpstr>Zał. Nr 7</vt:lpstr>
      <vt:lpstr>Zał. Nr 8</vt:lpstr>
      <vt:lpstr>Zał. Nr 9</vt:lpstr>
      <vt:lpstr>'Zał. Nr 1'!Obszar_wydruku</vt:lpstr>
      <vt:lpstr>'Zał. Nr 2'!Obszar_wydruku</vt:lpstr>
      <vt:lpstr>'Zał. Nr 6'!Obszar_wydruku</vt:lpstr>
      <vt:lpstr>'Zał. Nr 7'!Obszar_wydruku</vt:lpstr>
      <vt:lpstr>'Zał. Nr 8'!Obszar_wydruku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</dc:creator>
  <cp:lastModifiedBy>Hania</cp:lastModifiedBy>
  <cp:lastPrinted>2022-03-18T11:46:45Z</cp:lastPrinted>
  <dcterms:created xsi:type="dcterms:W3CDTF">2016-07-11T11:24:51Z</dcterms:created>
  <dcterms:modified xsi:type="dcterms:W3CDTF">2022-03-29T11:42:52Z</dcterms:modified>
</cp:coreProperties>
</file>